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240" activeTab="0"/>
  </bookViews>
  <sheets>
    <sheet name="Input-Graph" sheetId="1" r:id="rId1"/>
    <sheet name="Intermediate" sheetId="2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<sst xmlns="http://schemas.openxmlformats.org/spreadsheetml/2006/main" count="66" uniqueCount="64">
  <si>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N(n)</t>
  </si>
  <si>
    <t>n</t>
  </si>
  <si>
    <t>EVSI</t>
  </si>
  <si>
    <t>Financial Cost</t>
  </si>
  <si>
    <t>Opportunity Cost</t>
  </si>
  <si>
    <t>Total Cost</t>
  </si>
  <si>
    <t>ENG</t>
  </si>
  <si>
    <t>Cost of Adoption (CA)</t>
  </si>
  <si>
    <t>SigmaSQD +</t>
  </si>
  <si>
    <t>b00</t>
  </si>
  <si>
    <t>sqrt(v0)</t>
  </si>
  <si>
    <t>arg0</t>
  </si>
  <si>
    <t>D01</t>
  </si>
  <si>
    <t>D02</t>
  </si>
  <si>
    <t>D03</t>
  </si>
  <si>
    <t>D0</t>
  </si>
  <si>
    <t>Var(bHAT)</t>
  </si>
  <si>
    <t>I1</t>
  </si>
  <si>
    <t>minus b00 sqd</t>
  </si>
  <si>
    <t>I2</t>
  </si>
  <si>
    <t>I2-1</t>
  </si>
  <si>
    <t>I2-2</t>
  </si>
  <si>
    <t>I3-1</t>
  </si>
  <si>
    <t>ED1</t>
  </si>
  <si>
    <t>I3-2</t>
  </si>
  <si>
    <t>Max ENG =</t>
  </si>
  <si>
    <t>Row # =</t>
  </si>
  <si>
    <t>n* =</t>
  </si>
  <si>
    <t>EVSI =</t>
  </si>
  <si>
    <t>Financial Cost =</t>
  </si>
  <si>
    <t>Opportunity Cost =</t>
  </si>
  <si>
    <t>Total Cost =</t>
  </si>
  <si>
    <t>ENG =</t>
  </si>
  <si>
    <t>z0</t>
  </si>
  <si>
    <t>AP</t>
  </si>
  <si>
    <t>TP</t>
  </si>
  <si>
    <t>Only items high-lighted in yellow (labelled in blue) should be edited</t>
  </si>
  <si>
    <t>VOI in hemophilia studies</t>
  </si>
  <si>
    <r>
      <t xml:space="preserve">Sample size in </t>
    </r>
    <r>
      <rPr>
        <i/>
        <sz val="10"/>
        <rFont val="Arial"/>
        <family val="2"/>
      </rPr>
      <t>Treatment</t>
    </r>
    <r>
      <rPr>
        <sz val="10"/>
        <rFont val="Arial"/>
        <family val="2"/>
      </rPr>
      <t xml:space="preserve"> group</t>
    </r>
  </si>
  <si>
    <r>
      <t xml:space="preserve">Sample size in </t>
    </r>
    <r>
      <rPr>
        <i/>
        <sz val="10"/>
        <rFont val="Arial"/>
        <family val="2"/>
      </rPr>
      <t>Standard</t>
    </r>
    <r>
      <rPr>
        <sz val="10"/>
        <rFont val="Arial"/>
        <family val="2"/>
      </rPr>
      <t xml:space="preserve"> group</t>
    </r>
  </si>
  <si>
    <t>Prior information</t>
  </si>
  <si>
    <r>
      <t xml:space="preserve">Variance (Mean Effectiveness in </t>
    </r>
    <r>
      <rPr>
        <i/>
        <sz val="10"/>
        <rFont val="Arial"/>
        <family val="2"/>
      </rPr>
      <t>Treatment</t>
    </r>
    <r>
      <rPr>
        <sz val="10"/>
        <rFont val="Arial"/>
        <family val="2"/>
      </rPr>
      <t xml:space="preserve"> group)</t>
    </r>
  </si>
  <si>
    <r>
      <t xml:space="preserve">variance (Mean Costs in </t>
    </r>
    <r>
      <rPr>
        <i/>
        <sz val="10"/>
        <rFont val="Arial"/>
        <family val="2"/>
      </rPr>
      <t>Treatment</t>
    </r>
    <r>
      <rPr>
        <sz val="10"/>
        <rFont val="Arial"/>
        <family val="2"/>
      </rPr>
      <t xml:space="preserve"> group)</t>
    </r>
  </si>
  <si>
    <r>
      <t xml:space="preserve">Mean Effectiveness (E) in </t>
    </r>
    <r>
      <rPr>
        <i/>
        <sz val="10"/>
        <rFont val="Arial"/>
        <family val="2"/>
      </rPr>
      <t>Treatment</t>
    </r>
    <r>
      <rPr>
        <sz val="10"/>
        <rFont val="Arial"/>
        <family val="2"/>
      </rPr>
      <t xml:space="preserve"> group</t>
    </r>
  </si>
  <si>
    <r>
      <t xml:space="preserve">Mean Costs (C) in </t>
    </r>
    <r>
      <rPr>
        <i/>
        <sz val="10"/>
        <rFont val="Arial"/>
        <family val="2"/>
      </rPr>
      <t>Treatment</t>
    </r>
    <r>
      <rPr>
        <sz val="10"/>
        <rFont val="Arial"/>
        <family val="2"/>
      </rPr>
      <t xml:space="preserve"> group</t>
    </r>
  </si>
  <si>
    <r>
      <t xml:space="preserve">Mean Effectiveness (E) in </t>
    </r>
    <r>
      <rPr>
        <i/>
        <sz val="10"/>
        <rFont val="Arial"/>
        <family val="2"/>
      </rPr>
      <t>Standard</t>
    </r>
    <r>
      <rPr>
        <sz val="10"/>
        <rFont val="Arial"/>
        <family val="2"/>
      </rPr>
      <t xml:space="preserve"> group</t>
    </r>
  </si>
  <si>
    <r>
      <t xml:space="preserve">Variance (Mean Effectiveness in </t>
    </r>
    <r>
      <rPr>
        <i/>
        <sz val="10"/>
        <rFont val="Arial"/>
        <family val="2"/>
      </rPr>
      <t>Standard</t>
    </r>
    <r>
      <rPr>
        <sz val="10"/>
        <rFont val="Arial"/>
        <family val="2"/>
      </rPr>
      <t xml:space="preserve"> group)</t>
    </r>
  </si>
  <si>
    <r>
      <t xml:space="preserve">Mean Costs (C) in </t>
    </r>
    <r>
      <rPr>
        <i/>
        <sz val="10"/>
        <rFont val="Arial"/>
        <family val="2"/>
      </rPr>
      <t>Standard</t>
    </r>
    <r>
      <rPr>
        <sz val="10"/>
        <rFont val="Arial"/>
        <family val="2"/>
      </rPr>
      <t xml:space="preserve"> group</t>
    </r>
  </si>
  <si>
    <r>
      <t xml:space="preserve">variance (Mean Costs in </t>
    </r>
    <r>
      <rPr>
        <i/>
        <sz val="10"/>
        <rFont val="Arial"/>
        <family val="2"/>
      </rPr>
      <t>Standard</t>
    </r>
    <r>
      <rPr>
        <sz val="10"/>
        <rFont val="Arial"/>
        <family val="2"/>
      </rPr>
      <t xml:space="preserve"> group)</t>
    </r>
  </si>
  <si>
    <t>Variance of INB based on prir information (v0)</t>
  </si>
  <si>
    <t>Mean of INB based on prior information (b0)</t>
  </si>
  <si>
    <t>n - Start for graph</t>
  </si>
  <si>
    <t>n - Finish for graph</t>
  </si>
  <si>
    <t>n - Increment for graph</t>
  </si>
  <si>
    <r>
      <t>Follow-up/Analysis (</t>
    </r>
    <r>
      <rPr>
        <b/>
        <sz val="10"/>
        <rFont val="Symbol"/>
        <family val="1"/>
      </rPr>
      <t>t</t>
    </r>
    <r>
      <rPr>
        <sz val="10"/>
        <rFont val="Arial"/>
        <family val="2"/>
      </rPr>
      <t>)</t>
    </r>
  </si>
  <si>
    <r>
      <t>Time Horizon (</t>
    </r>
    <r>
      <rPr>
        <b/>
        <i/>
        <sz val="10"/>
        <rFont val="Arial"/>
        <family val="2"/>
      </rPr>
      <t>h</t>
    </r>
    <r>
      <rPr>
        <sz val="10"/>
        <rFont val="Arial"/>
        <family val="2"/>
      </rPr>
      <t>)</t>
    </r>
  </si>
  <si>
    <r>
      <t>Annual Incidence (</t>
    </r>
    <r>
      <rPr>
        <b/>
        <i/>
        <sz val="10"/>
        <rFont val="Arial"/>
        <family val="2"/>
      </rPr>
      <t>k</t>
    </r>
    <r>
      <rPr>
        <sz val="10"/>
        <rFont val="Arial"/>
        <family val="2"/>
      </rPr>
      <t>)</t>
    </r>
  </si>
  <si>
    <r>
      <t>Annual Accrual (</t>
    </r>
    <r>
      <rPr>
        <b/>
        <i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</si>
  <si>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 xml:space="preserve">Enrolment fraction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</t>
    </r>
  </si>
  <si>
    <r>
      <t xml:space="preserve">Variable Cost </t>
    </r>
    <r>
      <rPr>
        <b/>
        <i/>
        <sz val="10"/>
        <rFont val="Arial"/>
        <family val="2"/>
      </rPr>
      <t>(Cv)</t>
    </r>
  </si>
  <si>
    <r>
      <t xml:space="preserve">Fixed Cost </t>
    </r>
    <r>
      <rPr>
        <b/>
        <i/>
        <sz val="10"/>
        <rFont val="Arial"/>
        <family val="2"/>
      </rPr>
      <t>(Cf)</t>
    </r>
  </si>
  <si>
    <r>
      <t xml:space="preserve">Threshold WTP </t>
    </r>
    <r>
      <rPr>
        <b/>
        <i/>
        <sz val="10"/>
        <rFont val="Arial"/>
        <family val="2"/>
      </rPr>
      <t>(</t>
    </r>
    <r>
      <rPr>
        <b/>
        <i/>
        <sz val="10"/>
        <rFont val="Calibri"/>
        <family val="2"/>
      </rPr>
      <t>λ</t>
    </r>
    <r>
      <rPr>
        <b/>
        <i/>
        <sz val="10"/>
        <rFont val="Arial"/>
        <family val="2"/>
      </rPr>
      <t>)</t>
    </r>
  </si>
  <si>
    <t>Covariance of E,C of Treatment group</t>
  </si>
  <si>
    <r>
      <t xml:space="preserve">Covariance of E,C of </t>
    </r>
    <r>
      <rPr>
        <i/>
        <sz val="10"/>
        <rFont val="Arial"/>
        <family val="2"/>
      </rPr>
      <t>Standard</t>
    </r>
    <r>
      <rPr>
        <sz val="10"/>
        <rFont val="Arial"/>
        <family val="2"/>
      </rPr>
      <t xml:space="preserve"> group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</si>
</sst>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_ ;[Red]\-#,##0\ "/>
  </numFmts>
  <fonts count="5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.25"/>
      <color indexed="8"/>
      <name val="Arial"/>
      <family val="2"/>
    </font>
    <font>
      <sz val="16"/>
      <color indexed="8"/>
      <name val="Arial"/>
      <family val="2"/>
    </font>
    <font>
      <sz val="9.4"/>
      <color indexed="8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b/>
      <i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0" xfId="0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93"/>
          <c:w val="0.936"/>
          <c:h val="0.77475"/>
        </c:manualLayout>
      </c:layout>
      <c:scatterChart>
        <c:scatterStyle val="smoothMarker"/>
        <c:varyColors val="0"/>
        <c:ser>
          <c:idx val="3"/>
          <c:order val="0"/>
          <c:tx>
            <c:v>EVSI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'Input-Graph'!$A$6:$A$505</c:f>
              <c:numCache/>
            </c:numRef>
          </c:xVal>
          <c:yVal>
            <c:numRef>
              <c:f>'Input-Graph'!$B$6:$B$505</c:f>
              <c:numCache/>
            </c:numRef>
          </c:yVal>
          <c:smooth val="1"/>
        </c:ser>
        <c:ser>
          <c:idx val="0"/>
          <c:order val="1"/>
          <c:tx>
            <c:v>Total Cost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'Input-Graph'!$A$6:$A$505</c:f>
              <c:numCache/>
            </c:numRef>
          </c:xVal>
          <c:yVal>
            <c:numRef>
              <c:f>'Input-Graph'!$E$6:$E$505</c:f>
              <c:numCache/>
            </c:numRef>
          </c:yVal>
          <c:smooth val="1"/>
        </c:ser>
        <c:ser>
          <c:idx val="4"/>
          <c:order val="2"/>
          <c:tx>
            <c:v>ENG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'Input-Graph'!$A$6:$A$505</c:f>
              <c:numCache/>
            </c:numRef>
          </c:xVal>
          <c:yVal>
            <c:numRef>
              <c:f>'Input-Graph'!$F$6:$F$505</c:f>
              <c:numCache/>
            </c:numRef>
          </c:yVal>
          <c:smooth val="1"/>
        </c:ser>
        <c:ser>
          <c:idx val="1"/>
          <c:order val="3"/>
          <c:tx>
            <c:v>EVSI @ optimal SS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'Input-Graph'!$L$62:$L$63</c:f>
              <c:numCache/>
            </c:numRef>
          </c:xVal>
          <c:yVal>
            <c:numRef>
              <c:f>'Input-Graph'!$M$62:$M$63</c:f>
              <c:numCache/>
            </c:numRef>
          </c:yVal>
          <c:smooth val="1"/>
        </c:ser>
        <c:ser>
          <c:idx val="5"/>
          <c:order val="4"/>
          <c:tx>
            <c:v>Total Cost @ Optimal SS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'Input-Graph'!$L$62:$L$63</c:f>
              <c:numCache/>
            </c:numRef>
          </c:xVal>
          <c:yVal>
            <c:numRef>
              <c:f>'Input-Graph'!$N$62:$N$63</c:f>
              <c:numCache/>
            </c:numRef>
          </c:yVal>
          <c:smooth val="1"/>
        </c:ser>
        <c:ser>
          <c:idx val="6"/>
          <c:order val="5"/>
          <c:tx>
            <c:v>ENG @ Optimal SS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'Input-Graph'!$L$62:$L$63</c:f>
              <c:numCache/>
            </c:numRef>
          </c:xVal>
          <c:yVal>
            <c:numRef>
              <c:f>'Input-Graph'!$O$62:$O$63</c:f>
              <c:numCache/>
            </c:numRef>
          </c:yVal>
          <c:smooth val="1"/>
        </c:ser>
        <c:ser>
          <c:idx val="2"/>
          <c:order val="6"/>
          <c:tx>
            <c:v>Optimal Sample Size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'Input-Graph'!$L$63:$L$64</c:f>
              <c:numCache/>
            </c:numRef>
          </c:xVal>
          <c:yVal>
            <c:numRef>
              <c:f>'Input-Graph'!$M$63:$M$64</c:f>
              <c:numCache/>
            </c:numRef>
          </c:yVal>
          <c:smooth val="1"/>
        </c:ser>
        <c:axId val="35022976"/>
        <c:axId val="46771329"/>
      </c:scatterChart>
      <c:valAx>
        <c:axId val="35022976"/>
        <c:scaling>
          <c:orientation val="minMax"/>
          <c:min val="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1329"/>
        <c:crossesAt val="0"/>
        <c:crossBetween val="midCat"/>
        <c:dispUnits/>
        <c:minorUnit val="40.6"/>
      </c:valAx>
      <c:valAx>
        <c:axId val="46771329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2976"/>
        <c:crossesAt val="0"/>
        <c:crossBetween val="midCat"/>
        <c:dispUnits/>
        <c:minorUnit val="319636.117920001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175"/>
          <c:y val="0.00875"/>
          <c:w val="0.953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30</xdr:row>
      <xdr:rowOff>28575</xdr:rowOff>
    </xdr:from>
    <xdr:to>
      <xdr:col>15</xdr:col>
      <xdr:colOff>438150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6286500" y="4886325"/>
        <a:ext cx="88106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7"/>
  <sheetViews>
    <sheetView tabSelected="1" zoomScalePageLayoutView="0" workbookViewId="0" topLeftCell="E1">
      <selection activeCell="S25" sqref="S25"/>
    </sheetView>
  </sheetViews>
  <sheetFormatPr defaultColWidth="9.140625" defaultRowHeight="12.75"/>
  <cols>
    <col min="2" max="2" width="13.140625" style="0" bestFit="1" customWidth="1"/>
    <col min="3" max="3" width="13.7109375" style="0" customWidth="1"/>
    <col min="4" max="4" width="16.28125" style="0" customWidth="1"/>
    <col min="5" max="5" width="10.8515625" style="0" customWidth="1"/>
    <col min="6" max="6" width="13.7109375" style="3" bestFit="1" customWidth="1"/>
    <col min="10" max="10" width="44.28125" style="0" customWidth="1"/>
    <col min="11" max="11" width="16.7109375" style="0" customWidth="1"/>
    <col min="13" max="13" width="22.00390625" style="0" customWidth="1"/>
    <col min="14" max="14" width="12.421875" style="0" customWidth="1"/>
    <col min="15" max="15" width="11.00390625" style="0" customWidth="1"/>
    <col min="17" max="17" width="16.00390625" style="0" customWidth="1"/>
    <col min="18" max="18" width="12.140625" style="0" customWidth="1"/>
  </cols>
  <sheetData>
    <row r="1" ht="12.75">
      <c r="K1" s="21" t="s">
        <v>37</v>
      </c>
    </row>
    <row r="2" spans="10:14" ht="12.75">
      <c r="J2" s="16" t="s">
        <v>36</v>
      </c>
      <c r="K2" s="17"/>
      <c r="L2" s="17"/>
      <c r="M2" s="17"/>
      <c r="N2" s="17"/>
    </row>
    <row r="3" spans="10:14" ht="12.75">
      <c r="J3" s="18"/>
      <c r="K3" s="19"/>
      <c r="L3" s="19"/>
      <c r="M3" s="19"/>
      <c r="N3" s="19"/>
    </row>
    <row r="4" spans="10:14" ht="12.75">
      <c r="J4" s="23" t="s">
        <v>40</v>
      </c>
      <c r="K4" s="19"/>
      <c r="L4" s="19"/>
      <c r="M4" s="19"/>
      <c r="N4" s="19"/>
    </row>
    <row r="5" spans="1:14" ht="12.7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10" t="s">
        <v>6</v>
      </c>
      <c r="I5" s="24" t="s">
        <v>35</v>
      </c>
      <c r="J5" s="32" t="s">
        <v>38</v>
      </c>
      <c r="K5" s="25">
        <v>24</v>
      </c>
      <c r="M5" s="31" t="s">
        <v>55</v>
      </c>
      <c r="N5" s="2">
        <v>20</v>
      </c>
    </row>
    <row r="6" spans="1:14" ht="12.75">
      <c r="A6">
        <f>$K$23</f>
        <v>1</v>
      </c>
      <c r="B6">
        <f>Intermediate!K2*(Intermediate!$Q$7-Intermediate!H2)</f>
        <v>3908663.2369399257</v>
      </c>
      <c r="C6" s="3">
        <f>(A6&gt;0)*($N$10+2*A6*$N$11)</f>
        <v>1010000</v>
      </c>
      <c r="D6" s="3">
        <f>((((2*A6/$N$7)+$N$8)*$N$6)-A6)*$K$20</f>
        <v>6232999.500000008</v>
      </c>
      <c r="E6" s="3">
        <f>C6+D6</f>
        <v>7242999.500000008</v>
      </c>
      <c r="F6" s="3">
        <f>B6-E6</f>
        <v>-3334336.2630600827</v>
      </c>
      <c r="I6" s="24"/>
      <c r="J6" s="32" t="s">
        <v>43</v>
      </c>
      <c r="K6" s="25">
        <v>0.7917</v>
      </c>
      <c r="M6" s="31" t="s">
        <v>56</v>
      </c>
      <c r="N6" s="2">
        <v>200</v>
      </c>
    </row>
    <row r="7" spans="1:14" ht="12.75">
      <c r="A7" s="3">
        <f>A6+$K$25</f>
        <v>1.2</v>
      </c>
      <c r="B7">
        <f>Intermediate!K3*(Intermediate!$Q$7-Intermediate!H3)</f>
        <v>4628732.222067257</v>
      </c>
      <c r="C7" s="3">
        <f aca="true" t="shared" si="0" ref="C7:C27">(A7&gt;0)*($N$10+2*A7*$N$11)</f>
        <v>1012000</v>
      </c>
      <c r="D7" s="3">
        <f aca="true" t="shared" si="1" ref="D7:D27">((((2*A7/$N$7)+$N$8)*$N$6)-A7)*$K$20</f>
        <v>6242279.400000009</v>
      </c>
      <c r="E7" s="3">
        <f aca="true" t="shared" si="2" ref="E7:E27">C7+D7</f>
        <v>7254279.400000009</v>
      </c>
      <c r="F7" s="3">
        <f aca="true" t="shared" si="3" ref="F7:F27">B7-E7</f>
        <v>-2625547.1779327514</v>
      </c>
      <c r="I7" s="24"/>
      <c r="J7" s="32" t="s">
        <v>41</v>
      </c>
      <c r="K7" s="25">
        <v>0.006872</v>
      </c>
      <c r="M7" s="29" t="s">
        <v>57</v>
      </c>
      <c r="N7" s="7">
        <f>N6*N9</f>
        <v>40</v>
      </c>
    </row>
    <row r="8" spans="1:14" ht="12.75">
      <c r="A8" s="3">
        <f aca="true" t="shared" si="4" ref="A8:A71">A7+$K$25</f>
        <v>1.4</v>
      </c>
      <c r="B8">
        <f>Intermediate!K4*(Intermediate!$Q$7-Intermediate!H4)</f>
        <v>5298945.508030609</v>
      </c>
      <c r="C8" s="3">
        <f t="shared" si="0"/>
        <v>1014000</v>
      </c>
      <c r="D8" s="3">
        <f t="shared" si="1"/>
        <v>6251559.300000008</v>
      </c>
      <c r="E8" s="3">
        <f t="shared" si="2"/>
        <v>7265559.300000008</v>
      </c>
      <c r="F8" s="3">
        <f t="shared" si="3"/>
        <v>-1966613.791969399</v>
      </c>
      <c r="I8" s="24"/>
      <c r="J8" s="32" t="s">
        <v>44</v>
      </c>
      <c r="K8" s="26">
        <f>235302*0.5</f>
        <v>117651</v>
      </c>
      <c r="M8" s="31" t="s">
        <v>54</v>
      </c>
      <c r="N8" s="2">
        <v>6</v>
      </c>
    </row>
    <row r="9" spans="1:14" ht="12.75">
      <c r="A9" s="3">
        <f t="shared" si="4"/>
        <v>1.5999999999999999</v>
      </c>
      <c r="B9">
        <f>Intermediate!K5*(Intermediate!$Q$7-Intermediate!H5)</f>
        <v>5926090.503625158</v>
      </c>
      <c r="C9" s="3">
        <f t="shared" si="0"/>
        <v>1016000</v>
      </c>
      <c r="D9" s="3">
        <f t="shared" si="1"/>
        <v>6260839.2000000095</v>
      </c>
      <c r="E9" s="3">
        <f t="shared" si="2"/>
        <v>7276839.2000000095</v>
      </c>
      <c r="F9" s="3">
        <f t="shared" si="3"/>
        <v>-1350748.6963748513</v>
      </c>
      <c r="I9" s="24"/>
      <c r="J9" s="32" t="s">
        <v>42</v>
      </c>
      <c r="K9" s="26">
        <f>9067^2</f>
        <v>82210489</v>
      </c>
      <c r="L9" s="12"/>
      <c r="M9" s="31" t="s">
        <v>58</v>
      </c>
      <c r="N9" s="2">
        <v>0.2</v>
      </c>
    </row>
    <row r="10" spans="1:14" ht="12.75">
      <c r="A10" s="3">
        <f t="shared" si="4"/>
        <v>1.7999999999999998</v>
      </c>
      <c r="B10">
        <f>Intermediate!K6*(Intermediate!$Q$7-Intermediate!H6)</f>
        <v>6515697.000602506</v>
      </c>
      <c r="C10" s="3">
        <f t="shared" si="0"/>
        <v>1018000</v>
      </c>
      <c r="D10" s="3">
        <f t="shared" si="1"/>
        <v>6270119.100000009</v>
      </c>
      <c r="E10" s="3">
        <f t="shared" si="2"/>
        <v>7288119.100000009</v>
      </c>
      <c r="F10" s="3">
        <f t="shared" si="3"/>
        <v>-772422.0993975028</v>
      </c>
      <c r="I10" s="27"/>
      <c r="J10" s="33" t="s">
        <v>62</v>
      </c>
      <c r="K10" s="28">
        <v>-60.13</v>
      </c>
      <c r="M10" s="31" t="s">
        <v>60</v>
      </c>
      <c r="N10" s="13">
        <v>1000000</v>
      </c>
    </row>
    <row r="11" spans="1:14" ht="12.75">
      <c r="A11" s="3">
        <f t="shared" si="4"/>
        <v>1.9999999999999998</v>
      </c>
      <c r="B11">
        <f>Intermediate!K7*(Intermediate!$Q$7-Intermediate!H7)</f>
        <v>7072269.183425885</v>
      </c>
      <c r="C11" s="3">
        <f t="shared" si="0"/>
        <v>1020000</v>
      </c>
      <c r="D11" s="3">
        <f t="shared" si="1"/>
        <v>6279399.000000009</v>
      </c>
      <c r="E11" s="3">
        <f t="shared" si="2"/>
        <v>7299399.000000009</v>
      </c>
      <c r="F11" s="3">
        <f t="shared" si="3"/>
        <v>-227129.81657412462</v>
      </c>
      <c r="I11" s="20" t="s">
        <v>34</v>
      </c>
      <c r="J11" s="32" t="s">
        <v>39</v>
      </c>
      <c r="K11" s="2">
        <v>27</v>
      </c>
      <c r="M11" s="31" t="s">
        <v>59</v>
      </c>
      <c r="N11" s="13">
        <v>5000</v>
      </c>
    </row>
    <row r="12" spans="1:13" ht="12.75">
      <c r="A12" s="3">
        <f t="shared" si="4"/>
        <v>2.1999999999999997</v>
      </c>
      <c r="B12">
        <f>Intermediate!K8*(Intermediate!$Q$7-Intermediate!H8)</f>
        <v>7599506.014225243</v>
      </c>
      <c r="C12" s="3">
        <f t="shared" si="0"/>
        <v>1022000</v>
      </c>
      <c r="D12" s="3">
        <f t="shared" si="1"/>
        <v>6288678.900000009</v>
      </c>
      <c r="E12" s="3">
        <f t="shared" si="2"/>
        <v>7310678.900000009</v>
      </c>
      <c r="F12" s="3">
        <f t="shared" si="3"/>
        <v>288827.1142252339</v>
      </c>
      <c r="I12" s="20"/>
      <c r="J12" s="32" t="s">
        <v>45</v>
      </c>
      <c r="K12" s="2">
        <v>0.9259</v>
      </c>
      <c r="M12" s="1"/>
    </row>
    <row r="13" spans="1:13" ht="12.75">
      <c r="A13" s="3">
        <f t="shared" si="4"/>
        <v>2.4</v>
      </c>
      <c r="B13">
        <f>Intermediate!K9*(Intermediate!$Q$7-Intermediate!H9)</f>
        <v>8100477.604255767</v>
      </c>
      <c r="C13" s="3">
        <f t="shared" si="0"/>
        <v>1024000</v>
      </c>
      <c r="D13" s="3">
        <f t="shared" si="1"/>
        <v>6297958.800000008</v>
      </c>
      <c r="E13" s="3">
        <f t="shared" si="2"/>
        <v>7321958.800000008</v>
      </c>
      <c r="F13" s="3">
        <f t="shared" si="3"/>
        <v>778518.8042557584</v>
      </c>
      <c r="I13" s="20"/>
      <c r="J13" s="32" t="s">
        <v>46</v>
      </c>
      <c r="K13" s="2">
        <v>0.00254</v>
      </c>
      <c r="M13" s="1"/>
    </row>
    <row r="14" spans="1:14" ht="12.75">
      <c r="A14" s="3">
        <f t="shared" si="4"/>
        <v>2.6</v>
      </c>
      <c r="B14">
        <f>Intermediate!K10*(Intermediate!$Q$7-Intermediate!H10)</f>
        <v>8577760.08256769</v>
      </c>
      <c r="C14" s="3">
        <f t="shared" si="0"/>
        <v>1026000</v>
      </c>
      <c r="D14" s="3">
        <f t="shared" si="1"/>
        <v>6307238.7000000095</v>
      </c>
      <c r="E14" s="3">
        <f t="shared" si="2"/>
        <v>7333238.7000000095</v>
      </c>
      <c r="F14" s="3">
        <f t="shared" si="3"/>
        <v>1244521.3825676804</v>
      </c>
      <c r="I14" s="20"/>
      <c r="J14" s="32" t="s">
        <v>47</v>
      </c>
      <c r="K14" s="13">
        <f>352973*0.5</f>
        <v>176486.5</v>
      </c>
      <c r="M14" s="34" t="s">
        <v>7</v>
      </c>
      <c r="N14" s="2">
        <v>0</v>
      </c>
    </row>
    <row r="15" spans="1:12" ht="12.75">
      <c r="A15" s="3">
        <f t="shared" si="4"/>
        <v>2.8000000000000003</v>
      </c>
      <c r="B15">
        <f>Intermediate!K11*(Intermediate!$Q$7-Intermediate!H11)</f>
        <v>9033537.718269302</v>
      </c>
      <c r="C15" s="3">
        <f t="shared" si="0"/>
        <v>1028000</v>
      </c>
      <c r="D15" s="3">
        <f t="shared" si="1"/>
        <v>6316518.600000009</v>
      </c>
      <c r="E15" s="3">
        <f t="shared" si="2"/>
        <v>7344518.600000009</v>
      </c>
      <c r="F15" s="3">
        <f t="shared" si="3"/>
        <v>1689019.1182692926</v>
      </c>
      <c r="I15" s="20"/>
      <c r="J15" s="32" t="s">
        <v>48</v>
      </c>
      <c r="K15" s="13">
        <f>13298^2</f>
        <v>176836804</v>
      </c>
      <c r="L15" s="12"/>
    </row>
    <row r="16" spans="1:11" ht="12.75">
      <c r="A16" s="3">
        <f t="shared" si="4"/>
        <v>3.0000000000000004</v>
      </c>
      <c r="B16">
        <f>Intermediate!K12*(Intermediate!$Q$7-Intermediate!H12)</f>
        <v>9469680.494905742</v>
      </c>
      <c r="C16" s="3">
        <f t="shared" si="0"/>
        <v>1030000</v>
      </c>
      <c r="D16" s="3">
        <f t="shared" si="1"/>
        <v>6325798.500000009</v>
      </c>
      <c r="E16" s="3">
        <f t="shared" si="2"/>
        <v>7355798.500000009</v>
      </c>
      <c r="F16" s="3">
        <f t="shared" si="3"/>
        <v>2113881.9949057326</v>
      </c>
      <c r="I16" s="20"/>
      <c r="J16" s="33" t="s">
        <v>63</v>
      </c>
      <c r="K16" s="2">
        <v>-53.62</v>
      </c>
    </row>
    <row r="17" spans="1:10" ht="12.75">
      <c r="A17" s="3">
        <f t="shared" si="4"/>
        <v>3.2000000000000006</v>
      </c>
      <c r="B17">
        <f>Intermediate!K13*(Intermediate!$Q$7-Intermediate!H13)</f>
        <v>9887803.533244994</v>
      </c>
      <c r="C17" s="3">
        <f t="shared" si="0"/>
        <v>1032000</v>
      </c>
      <c r="D17" s="3">
        <f t="shared" si="1"/>
        <v>6335078.400000009</v>
      </c>
      <c r="E17" s="3">
        <f t="shared" si="2"/>
        <v>7367078.400000009</v>
      </c>
      <c r="F17" s="3">
        <f t="shared" si="3"/>
        <v>2520725.133244985</v>
      </c>
      <c r="J17" s="1"/>
    </row>
    <row r="18" spans="1:11" ht="12.75">
      <c r="A18" s="3">
        <f t="shared" si="4"/>
        <v>3.400000000000001</v>
      </c>
      <c r="B18">
        <f>Intermediate!K14*(Intermediate!$Q$7-Intermediate!H14)</f>
        <v>10289313.082937235</v>
      </c>
      <c r="C18" s="3">
        <f t="shared" si="0"/>
        <v>1034000</v>
      </c>
      <c r="D18" s="3">
        <f t="shared" si="1"/>
        <v>6344358.300000008</v>
      </c>
      <c r="E18" s="3">
        <f t="shared" si="2"/>
        <v>7378358.300000008</v>
      </c>
      <c r="F18" s="3">
        <f t="shared" si="3"/>
        <v>2910954.782937227</v>
      </c>
      <c r="J18" s="22" t="s">
        <v>61</v>
      </c>
      <c r="K18" s="13">
        <v>400000</v>
      </c>
    </row>
    <row r="19" spans="1:11" ht="12.75">
      <c r="A19" s="3">
        <f t="shared" si="4"/>
        <v>3.600000000000001</v>
      </c>
      <c r="B19">
        <f>Intermediate!K15*(Intermediate!$Q$7-Intermediate!H15)</f>
        <v>10675442.508193446</v>
      </c>
      <c r="C19" s="3">
        <f t="shared" si="0"/>
        <v>1036000</v>
      </c>
      <c r="D19" s="3">
        <f t="shared" si="1"/>
        <v>6353638.2000000095</v>
      </c>
      <c r="E19" s="3">
        <f t="shared" si="2"/>
        <v>7389638.2000000095</v>
      </c>
      <c r="F19" s="3">
        <f t="shared" si="3"/>
        <v>3285804.308193437</v>
      </c>
      <c r="K19" s="14"/>
    </row>
    <row r="20" spans="1:11" ht="12.75">
      <c r="A20" s="3">
        <f t="shared" si="4"/>
        <v>3.800000000000001</v>
      </c>
      <c r="B20">
        <f>Intermediate!K16*(Intermediate!$Q$7-Intermediate!H16)</f>
        <v>11047280.74876405</v>
      </c>
      <c r="C20" s="3">
        <f t="shared" si="0"/>
        <v>1038000</v>
      </c>
      <c r="D20" s="3">
        <f t="shared" si="1"/>
        <v>6362918.100000009</v>
      </c>
      <c r="E20" s="3">
        <f t="shared" si="2"/>
        <v>7400918.100000009</v>
      </c>
      <c r="F20" s="3">
        <f t="shared" si="3"/>
        <v>3646362.6487640403</v>
      </c>
      <c r="J20" s="29" t="s">
        <v>50</v>
      </c>
      <c r="K20" s="15">
        <f>K18*(K6-K12)-(K8-K14)</f>
        <v>5155.500000000007</v>
      </c>
    </row>
    <row r="21" spans="1:11" ht="12.75">
      <c r="A21" s="3">
        <f t="shared" si="4"/>
        <v>4.000000000000001</v>
      </c>
      <c r="B21">
        <f>Intermediate!K17*(Intermediate!$Q$7-Intermediate!H17)</f>
        <v>11405795.063140051</v>
      </c>
      <c r="C21" s="3">
        <f t="shared" si="0"/>
        <v>1040000</v>
      </c>
      <c r="D21" s="3">
        <f t="shared" si="1"/>
        <v>6372198.000000009</v>
      </c>
      <c r="E21" s="3">
        <f t="shared" si="2"/>
        <v>7412198.000000009</v>
      </c>
      <c r="F21" s="3">
        <f t="shared" si="3"/>
        <v>3993597.063140042</v>
      </c>
      <c r="J21" s="29" t="s">
        <v>49</v>
      </c>
      <c r="K21" s="9">
        <f>K18*K18*(K7+K13)+K9+K15-2*K18*(K10+K16)</f>
        <v>1855967293</v>
      </c>
    </row>
    <row r="22" spans="1:11" ht="12.75">
      <c r="A22" s="3">
        <f t="shared" si="4"/>
        <v>4.200000000000001</v>
      </c>
      <c r="B22">
        <f>Intermediate!K18*(Intermediate!$Q$7-Intermediate!H18)</f>
        <v>11751849.380853323</v>
      </c>
      <c r="C22" s="3">
        <f t="shared" si="0"/>
        <v>1042000</v>
      </c>
      <c r="D22" s="3">
        <f t="shared" si="1"/>
        <v>6381477.900000009</v>
      </c>
      <c r="E22" s="3">
        <f t="shared" si="2"/>
        <v>7423477.900000009</v>
      </c>
      <c r="F22" s="3">
        <f t="shared" si="3"/>
        <v>4328371.4808533145</v>
      </c>
      <c r="J22" s="29" t="s">
        <v>33</v>
      </c>
      <c r="K22" s="6">
        <f>K20/SQRT(K21)</f>
        <v>0.11967009393262867</v>
      </c>
    </row>
    <row r="23" spans="1:11" ht="12.75">
      <c r="A23" s="3">
        <f t="shared" si="4"/>
        <v>4.400000000000001</v>
      </c>
      <c r="B23">
        <f>Intermediate!K19*(Intermediate!$Q$7-Intermediate!H19)</f>
        <v>12086219.247752309</v>
      </c>
      <c r="C23" s="3">
        <f t="shared" si="0"/>
        <v>1044000</v>
      </c>
      <c r="D23" s="3">
        <f t="shared" si="1"/>
        <v>6390757.800000008</v>
      </c>
      <c r="E23" s="3">
        <f t="shared" si="2"/>
        <v>7434757.800000008</v>
      </c>
      <c r="F23" s="3">
        <f t="shared" si="3"/>
        <v>4651461.447752301</v>
      </c>
      <c r="J23" s="22" t="s">
        <v>51</v>
      </c>
      <c r="K23" s="2">
        <v>1</v>
      </c>
    </row>
    <row r="24" spans="1:11" ht="12.75">
      <c r="A24" s="3">
        <f t="shared" si="4"/>
        <v>4.600000000000001</v>
      </c>
      <c r="B24">
        <f>Intermediate!K20*(Intermediate!$Q$7-Intermediate!H20)</f>
        <v>12409604.101259222</v>
      </c>
      <c r="C24" s="3">
        <f t="shared" si="0"/>
        <v>1046000</v>
      </c>
      <c r="D24" s="3">
        <f t="shared" si="1"/>
        <v>6400037.7000000095</v>
      </c>
      <c r="E24" s="3">
        <f t="shared" si="2"/>
        <v>7446037.7000000095</v>
      </c>
      <c r="F24" s="3">
        <f t="shared" si="3"/>
        <v>4963566.401259213</v>
      </c>
      <c r="J24" s="22" t="s">
        <v>52</v>
      </c>
      <c r="K24" s="7">
        <v>100</v>
      </c>
    </row>
    <row r="25" spans="1:11" ht="12.75">
      <c r="A25" s="3">
        <f t="shared" si="4"/>
        <v>4.800000000000002</v>
      </c>
      <c r="B25">
        <f>Intermediate!K21*(Intermediate!$Q$7-Intermediate!H21)</f>
        <v>12722637.433329929</v>
      </c>
      <c r="C25" s="3">
        <f t="shared" si="0"/>
        <v>1048000</v>
      </c>
      <c r="D25" s="3">
        <f t="shared" si="1"/>
        <v>6409317.600000009</v>
      </c>
      <c r="E25" s="3">
        <f t="shared" si="2"/>
        <v>7457317.600000009</v>
      </c>
      <c r="F25" s="3">
        <f t="shared" si="3"/>
        <v>5265319.83332992</v>
      </c>
      <c r="J25" s="22" t="s">
        <v>53</v>
      </c>
      <c r="K25" s="11">
        <v>0.2</v>
      </c>
    </row>
    <row r="26" spans="1:6" ht="12.75">
      <c r="A26" s="3">
        <f t="shared" si="4"/>
        <v>5.000000000000002</v>
      </c>
      <c r="B26">
        <f>Intermediate!K22*(Intermediate!$Q$7-Intermediate!H22)</f>
        <v>13025895.267370986</v>
      </c>
      <c r="C26" s="3">
        <f t="shared" si="0"/>
        <v>1050000</v>
      </c>
      <c r="D26" s="3">
        <f t="shared" si="1"/>
        <v>6418597.500000009</v>
      </c>
      <c r="E26" s="3">
        <f t="shared" si="2"/>
        <v>7468597.500000009</v>
      </c>
      <c r="F26" s="3">
        <f t="shared" si="3"/>
        <v>5557297.7673709765</v>
      </c>
    </row>
    <row r="27" spans="1:11" ht="12.75">
      <c r="A27" s="3">
        <f t="shared" si="4"/>
        <v>5.200000000000002</v>
      </c>
      <c r="B27">
        <f>Intermediate!K23*(Intermediate!$Q$7-Intermediate!H23)</f>
        <v>13319903.278008139</v>
      </c>
      <c r="C27" s="3">
        <f t="shared" si="0"/>
        <v>1052000</v>
      </c>
      <c r="D27" s="3">
        <f t="shared" si="1"/>
        <v>6427877.400000009</v>
      </c>
      <c r="E27" s="3">
        <f t="shared" si="2"/>
        <v>7479877.400000009</v>
      </c>
      <c r="F27" s="3">
        <f t="shared" si="3"/>
        <v>5840025.87800813</v>
      </c>
      <c r="J27" s="30" t="s">
        <v>8</v>
      </c>
      <c r="K27">
        <f>(K18*K18*K7+K9-2*K18*K10)*K5+(K18*K18*K13+K15-2*K18*K16)*K11</f>
        <v>46421613444</v>
      </c>
    </row>
    <row r="28" spans="1:6" ht="12.75">
      <c r="A28" s="3">
        <f t="shared" si="4"/>
        <v>5.400000000000002</v>
      </c>
      <c r="B28">
        <f>Intermediate!K24*(Intermediate!$Q$7-Intermediate!H24)</f>
        <v>13605142.809794564</v>
      </c>
      <c r="C28" s="3">
        <f aca="true" t="shared" si="5" ref="C28:C91">(A28&gt;0)*($N$10+2*A28*$N$11)</f>
        <v>1054000</v>
      </c>
      <c r="D28" s="3">
        <f aca="true" t="shared" si="6" ref="D28:D91">((((2*A28/$N$7)+$N$8)*$N$6)-A28)*$K$20</f>
        <v>6437157.300000008</v>
      </c>
      <c r="E28" s="3">
        <f aca="true" t="shared" si="7" ref="E28:E91">C28+D28</f>
        <v>7491157.300000008</v>
      </c>
      <c r="F28" s="3">
        <f aca="true" t="shared" si="8" ref="F28:F91">B28-E28</f>
        <v>6113985.509794556</v>
      </c>
    </row>
    <row r="29" spans="1:6" ht="12.75">
      <c r="A29" s="3">
        <f t="shared" si="4"/>
        <v>5.600000000000002</v>
      </c>
      <c r="B29">
        <f>Intermediate!K25*(Intermediate!$Q$7-Intermediate!H25)</f>
        <v>13882055.995983684</v>
      </c>
      <c r="C29" s="3">
        <f t="shared" si="5"/>
        <v>1056000</v>
      </c>
      <c r="D29" s="3">
        <f t="shared" si="6"/>
        <v>6446437.2000000095</v>
      </c>
      <c r="E29" s="3">
        <f t="shared" si="7"/>
        <v>7502437.2000000095</v>
      </c>
      <c r="F29" s="3">
        <f t="shared" si="8"/>
        <v>6379618.795983675</v>
      </c>
    </row>
    <row r="30" spans="1:6" ht="12.75">
      <c r="A30" s="3">
        <f t="shared" si="4"/>
        <v>5.8000000000000025</v>
      </c>
      <c r="B30">
        <f>Intermediate!K26*(Intermediate!$Q$7-Intermediate!H26)</f>
        <v>14151050.136618359</v>
      </c>
      <c r="C30" s="3">
        <f t="shared" si="5"/>
        <v>1058000</v>
      </c>
      <c r="D30" s="3">
        <f t="shared" si="6"/>
        <v>6455717.100000009</v>
      </c>
      <c r="E30" s="3">
        <f t="shared" si="7"/>
        <v>7513717.100000009</v>
      </c>
      <c r="F30" s="3">
        <f t="shared" si="8"/>
        <v>6637333.03661835</v>
      </c>
    </row>
    <row r="31" spans="1:6" ht="12.75">
      <c r="A31" s="3">
        <f t="shared" si="4"/>
        <v>6.000000000000003</v>
      </c>
      <c r="B31">
        <f>Intermediate!K27*(Intermediate!$Q$7-Intermediate!H27)</f>
        <v>14412501.463008767</v>
      </c>
      <c r="C31" s="3">
        <f t="shared" si="5"/>
        <v>1060000</v>
      </c>
      <c r="D31" s="3">
        <f t="shared" si="6"/>
        <v>6464997.000000009</v>
      </c>
      <c r="E31" s="3">
        <f t="shared" si="7"/>
        <v>7524997.000000009</v>
      </c>
      <c r="F31" s="3">
        <f t="shared" si="8"/>
        <v>6887504.463008758</v>
      </c>
    </row>
    <row r="32" spans="1:18" ht="12.75">
      <c r="A32" s="3">
        <f t="shared" si="4"/>
        <v>6.200000000000003</v>
      </c>
      <c r="B32">
        <f>Intermediate!K28*(Intermediate!$Q$7-Intermediate!H28)</f>
        <v>14666758.39073524</v>
      </c>
      <c r="C32" s="3">
        <f t="shared" si="5"/>
        <v>1062000</v>
      </c>
      <c r="D32" s="3">
        <f t="shared" si="6"/>
        <v>6474276.900000009</v>
      </c>
      <c r="E32" s="3">
        <f t="shared" si="7"/>
        <v>7536276.900000009</v>
      </c>
      <c r="F32" s="3">
        <f t="shared" si="8"/>
        <v>7130481.490735232</v>
      </c>
      <c r="Q32" s="1" t="s">
        <v>27</v>
      </c>
      <c r="R32" s="9">
        <f>K23+(F507-2)*K25</f>
        <v>38.2</v>
      </c>
    </row>
    <row r="33" spans="1:18" ht="12.75">
      <c r="A33" s="3">
        <f t="shared" si="4"/>
        <v>6.400000000000003</v>
      </c>
      <c r="B33">
        <f>Intermediate!K29*(Intermediate!$Q$7-Intermediate!H29)</f>
        <v>14914144.343836237</v>
      </c>
      <c r="C33" s="3">
        <f t="shared" si="5"/>
        <v>1064000</v>
      </c>
      <c r="D33" s="3">
        <f t="shared" si="6"/>
        <v>6483556.800000009</v>
      </c>
      <c r="E33" s="3">
        <f t="shared" si="7"/>
        <v>7547556.800000009</v>
      </c>
      <c r="F33" s="3">
        <f t="shared" si="8"/>
        <v>7366587.543836228</v>
      </c>
      <c r="Q33" s="1" t="s">
        <v>28</v>
      </c>
      <c r="R33" s="9">
        <f>VLOOKUP($R$32,$A$6:$B$505,2)</f>
        <v>26455033.3947661</v>
      </c>
    </row>
    <row r="34" spans="1:18" ht="12.75">
      <c r="A34" s="3">
        <f t="shared" si="4"/>
        <v>6.600000000000003</v>
      </c>
      <c r="B34">
        <f>Intermediate!K30*(Intermediate!$Q$7-Intermediate!H30)</f>
        <v>15154960.217515707</v>
      </c>
      <c r="C34" s="3">
        <f t="shared" si="5"/>
        <v>1066000</v>
      </c>
      <c r="D34" s="3">
        <f t="shared" si="6"/>
        <v>6492836.7000000095</v>
      </c>
      <c r="E34" s="3">
        <f t="shared" si="7"/>
        <v>7558836.7000000095</v>
      </c>
      <c r="F34" s="3">
        <f t="shared" si="8"/>
        <v>7596123.5175156975</v>
      </c>
      <c r="Q34" s="1" t="s">
        <v>29</v>
      </c>
      <c r="R34" s="9">
        <f>VLOOKUP($R$32,$A$6:$C$505,3)</f>
        <v>1382000</v>
      </c>
    </row>
    <row r="35" spans="1:18" ht="12.75">
      <c r="A35" s="3">
        <f t="shared" si="4"/>
        <v>6.800000000000003</v>
      </c>
      <c r="B35">
        <f>Intermediate!K31*(Intermediate!$Q$7-Intermediate!H31)</f>
        <v>15389486.534557374</v>
      </c>
      <c r="C35" s="3">
        <f t="shared" si="5"/>
        <v>1068000</v>
      </c>
      <c r="D35" s="3">
        <f t="shared" si="6"/>
        <v>6502116.60000001</v>
      </c>
      <c r="E35" s="3">
        <f t="shared" si="7"/>
        <v>7570116.60000001</v>
      </c>
      <c r="F35" s="3">
        <f t="shared" si="8"/>
        <v>7819369.934557364</v>
      </c>
      <c r="Q35" s="1" t="s">
        <v>30</v>
      </c>
      <c r="R35" s="9">
        <f>VLOOKUP($R$32,$A$6:$D$505,4)</f>
        <v>7959060.900000011</v>
      </c>
    </row>
    <row r="36" spans="1:18" ht="12.75">
      <c r="A36" s="3">
        <f t="shared" si="4"/>
        <v>7.0000000000000036</v>
      </c>
      <c r="B36">
        <f>Intermediate!K32*(Intermediate!$Q$7-Intermediate!H32)</f>
        <v>15617985.340942683</v>
      </c>
      <c r="C36" s="3">
        <f t="shared" si="5"/>
        <v>1070000</v>
      </c>
      <c r="D36" s="3">
        <f t="shared" si="6"/>
        <v>6511396.500000009</v>
      </c>
      <c r="E36" s="3">
        <f t="shared" si="7"/>
        <v>7581396.500000009</v>
      </c>
      <c r="F36" s="3">
        <f t="shared" si="8"/>
        <v>8036588.840942673</v>
      </c>
      <c r="Q36" s="1" t="s">
        <v>31</v>
      </c>
      <c r="R36" s="9">
        <f>VLOOKUP($R$32,$A$6:$E$505,5)</f>
        <v>9341060.90000001</v>
      </c>
    </row>
    <row r="37" spans="1:18" ht="12.75">
      <c r="A37" s="3">
        <f t="shared" si="4"/>
        <v>7.200000000000004</v>
      </c>
      <c r="B37">
        <f>Intermediate!K33*(Intermediate!$Q$7-Intermediate!H33)</f>
        <v>15840701.878386043</v>
      </c>
      <c r="C37" s="3">
        <f t="shared" si="5"/>
        <v>1072000</v>
      </c>
      <c r="D37" s="3">
        <f t="shared" si="6"/>
        <v>6520676.400000009</v>
      </c>
      <c r="E37" s="3">
        <f t="shared" si="7"/>
        <v>7592676.400000009</v>
      </c>
      <c r="F37" s="3">
        <f t="shared" si="8"/>
        <v>8248025.478386034</v>
      </c>
      <c r="Q37" s="1" t="s">
        <v>32</v>
      </c>
      <c r="R37" s="15">
        <f>VLOOKUP($R$32,$A$6:$F$505,6)</f>
        <v>17113972.49476609</v>
      </c>
    </row>
    <row r="38" spans="1:6" ht="12.75">
      <c r="A38" s="3">
        <f t="shared" si="4"/>
        <v>7.400000000000004</v>
      </c>
      <c r="B38">
        <f>Intermediate!K34*(Intermediate!$Q$7-Intermediate!H34)</f>
        <v>16057866.065213926</v>
      </c>
      <c r="C38" s="3">
        <f t="shared" si="5"/>
        <v>1074000</v>
      </c>
      <c r="D38" s="3">
        <f t="shared" si="6"/>
        <v>6529956.300000009</v>
      </c>
      <c r="E38" s="3">
        <f t="shared" si="7"/>
        <v>7603956.300000009</v>
      </c>
      <c r="F38" s="3">
        <f t="shared" si="8"/>
        <v>8453909.765213918</v>
      </c>
    </row>
    <row r="39" spans="1:6" ht="12.75">
      <c r="A39" s="3">
        <f t="shared" si="4"/>
        <v>7.600000000000004</v>
      </c>
      <c r="B39">
        <f>Intermediate!K35*(Intermediate!$Q$7-Intermediate!H35)</f>
        <v>16269693.81190503</v>
      </c>
      <c r="C39" s="3">
        <f t="shared" si="5"/>
        <v>1076000</v>
      </c>
      <c r="D39" s="3">
        <f t="shared" si="6"/>
        <v>6539236.2000000095</v>
      </c>
      <c r="E39" s="3">
        <f t="shared" si="7"/>
        <v>7615236.2000000095</v>
      </c>
      <c r="F39" s="3">
        <f t="shared" si="8"/>
        <v>8654457.61190502</v>
      </c>
    </row>
    <row r="40" spans="1:6" ht="12.75">
      <c r="A40" s="3">
        <f t="shared" si="4"/>
        <v>7.800000000000004</v>
      </c>
      <c r="B40">
        <f>Intermediate!K36*(Intermediate!$Q$7-Intermediate!H36)</f>
        <v>16476388.193433994</v>
      </c>
      <c r="C40" s="3">
        <f t="shared" si="5"/>
        <v>1078000</v>
      </c>
      <c r="D40" s="3">
        <f t="shared" si="6"/>
        <v>6548516.10000001</v>
      </c>
      <c r="E40" s="3">
        <f t="shared" si="7"/>
        <v>7626516.10000001</v>
      </c>
      <c r="F40" s="3">
        <f t="shared" si="8"/>
        <v>8849872.093433984</v>
      </c>
    </row>
    <row r="41" spans="1:6" ht="12.75">
      <c r="A41" s="3">
        <f t="shared" si="4"/>
        <v>8.000000000000004</v>
      </c>
      <c r="B41">
        <f>Intermediate!K37*(Intermediate!$Q$7-Intermediate!H37)</f>
        <v>16678140.49713267</v>
      </c>
      <c r="C41" s="3">
        <f t="shared" si="5"/>
        <v>1080000</v>
      </c>
      <c r="D41" s="3">
        <f t="shared" si="6"/>
        <v>6557796.000000009</v>
      </c>
      <c r="E41" s="3">
        <f t="shared" si="7"/>
        <v>7637796.000000009</v>
      </c>
      <c r="F41" s="3">
        <f t="shared" si="8"/>
        <v>9040344.49713266</v>
      </c>
    </row>
    <row r="42" spans="1:6" ht="12.75">
      <c r="A42" s="3">
        <f t="shared" si="4"/>
        <v>8.200000000000003</v>
      </c>
      <c r="B42">
        <f>Intermediate!K38*(Intermediate!$Q$7-Intermediate!H38)</f>
        <v>16875131.161952008</v>
      </c>
      <c r="C42" s="3">
        <f t="shared" si="5"/>
        <v>1082000</v>
      </c>
      <c r="D42" s="3">
        <f t="shared" si="6"/>
        <v>6567075.900000009</v>
      </c>
      <c r="E42" s="3">
        <f t="shared" si="7"/>
        <v>7649075.900000009</v>
      </c>
      <c r="F42" s="3">
        <f t="shared" si="8"/>
        <v>9226055.261951998</v>
      </c>
    </row>
    <row r="43" spans="1:6" ht="12.75">
      <c r="A43" s="3">
        <f t="shared" si="4"/>
        <v>8.400000000000002</v>
      </c>
      <c r="B43">
        <f>Intermediate!K39*(Intermediate!$Q$7-Intermediate!H39)</f>
        <v>17067530.622660972</v>
      </c>
      <c r="C43" s="3">
        <f t="shared" si="5"/>
        <v>1084000</v>
      </c>
      <c r="D43" s="3">
        <f t="shared" si="6"/>
        <v>6576355.800000009</v>
      </c>
      <c r="E43" s="3">
        <f t="shared" si="7"/>
        <v>7660355.800000009</v>
      </c>
      <c r="F43" s="3">
        <f t="shared" si="8"/>
        <v>9407174.822660964</v>
      </c>
    </row>
    <row r="44" spans="1:6" ht="12.75">
      <c r="A44" s="3">
        <f t="shared" si="4"/>
        <v>8.600000000000001</v>
      </c>
      <c r="B44">
        <f>Intermediate!K40*(Intermediate!$Q$7-Intermediate!H40)</f>
        <v>17255500.070562273</v>
      </c>
      <c r="C44" s="3">
        <f t="shared" si="5"/>
        <v>1086000</v>
      </c>
      <c r="D44" s="3">
        <f t="shared" si="6"/>
        <v>6585635.7000000095</v>
      </c>
      <c r="E44" s="3">
        <f t="shared" si="7"/>
        <v>7671635.7000000095</v>
      </c>
      <c r="F44" s="3">
        <f t="shared" si="8"/>
        <v>9583864.370562263</v>
      </c>
    </row>
    <row r="45" spans="1:6" ht="12.75">
      <c r="A45" s="3">
        <f t="shared" si="4"/>
        <v>8.8</v>
      </c>
      <c r="B45">
        <f>Intermediate!K41*(Intermediate!$Q$7-Intermediate!H41)</f>
        <v>17439192.140668914</v>
      </c>
      <c r="C45" s="3">
        <f t="shared" si="5"/>
        <v>1088000</v>
      </c>
      <c r="D45" s="3">
        <f t="shared" si="6"/>
        <v>6594915.60000001</v>
      </c>
      <c r="E45" s="3">
        <f t="shared" si="7"/>
        <v>7682915.60000001</v>
      </c>
      <c r="F45" s="3">
        <f t="shared" si="8"/>
        <v>9756276.540668905</v>
      </c>
    </row>
    <row r="46" spans="1:6" ht="12.75">
      <c r="A46" s="3">
        <f t="shared" si="4"/>
        <v>9</v>
      </c>
      <c r="B46">
        <f>Intermediate!K42*(Intermediate!$Q$7-Intermediate!H42)</f>
        <v>17618751.53391005</v>
      </c>
      <c r="C46" s="3">
        <f t="shared" si="5"/>
        <v>1090000</v>
      </c>
      <c r="D46" s="3">
        <f t="shared" si="6"/>
        <v>6604195.500000009</v>
      </c>
      <c r="E46" s="3">
        <f t="shared" si="7"/>
        <v>7694195.500000009</v>
      </c>
      <c r="F46" s="3">
        <f t="shared" si="8"/>
        <v>9924556.033910042</v>
      </c>
    </row>
    <row r="47" spans="1:6" ht="12.75">
      <c r="A47" s="3">
        <f t="shared" si="4"/>
        <v>9.2</v>
      </c>
      <c r="B47">
        <f>Intermediate!K43*(Intermediate!$Q$7-Intermediate!H43)</f>
        <v>17794315.581774916</v>
      </c>
      <c r="C47" s="3">
        <f t="shared" si="5"/>
        <v>1092000</v>
      </c>
      <c r="D47" s="3">
        <f t="shared" si="6"/>
        <v>6613475.400000009</v>
      </c>
      <c r="E47" s="3">
        <f t="shared" si="7"/>
        <v>7705475.400000009</v>
      </c>
      <c r="F47" s="3">
        <f t="shared" si="8"/>
        <v>10088840.181774907</v>
      </c>
    </row>
    <row r="48" spans="1:6" ht="12.75">
      <c r="A48" s="3">
        <f t="shared" si="4"/>
        <v>9.399999999999999</v>
      </c>
      <c r="B48">
        <f>Intermediate!K44*(Intermediate!$Q$7-Intermediate!H44)</f>
        <v>17966014.75982153</v>
      </c>
      <c r="C48" s="3">
        <f t="shared" si="5"/>
        <v>1094000</v>
      </c>
      <c r="D48" s="3">
        <f t="shared" si="6"/>
        <v>6622755.300000009</v>
      </c>
      <c r="E48" s="3">
        <f t="shared" si="7"/>
        <v>7716755.300000009</v>
      </c>
      <c r="F48" s="3">
        <f t="shared" si="8"/>
        <v>10249259.459821522</v>
      </c>
    </row>
    <row r="49" spans="1:6" ht="12.75">
      <c r="A49" s="3">
        <f t="shared" si="4"/>
        <v>9.599999999999998</v>
      </c>
      <c r="B49">
        <f>Intermediate!K45*(Intermediate!$Q$7-Intermediate!H45)</f>
        <v>18133973.15564191</v>
      </c>
      <c r="C49" s="3">
        <f t="shared" si="5"/>
        <v>1096000</v>
      </c>
      <c r="D49" s="3">
        <f t="shared" si="6"/>
        <v>6632035.2000000095</v>
      </c>
      <c r="E49" s="3">
        <f t="shared" si="7"/>
        <v>7728035.2000000095</v>
      </c>
      <c r="F49" s="3">
        <f t="shared" si="8"/>
        <v>10405937.9556419</v>
      </c>
    </row>
    <row r="50" spans="1:6" ht="12.75">
      <c r="A50" s="3">
        <f t="shared" si="4"/>
        <v>9.799999999999997</v>
      </c>
      <c r="B50">
        <f>Intermediate!K46*(Intermediate!$Q$7-Intermediate!H46)</f>
        <v>18298308.896164052</v>
      </c>
      <c r="C50" s="3">
        <f t="shared" si="5"/>
        <v>1098000</v>
      </c>
      <c r="D50" s="3">
        <f t="shared" si="6"/>
        <v>6641315.10000001</v>
      </c>
      <c r="E50" s="3">
        <f t="shared" si="7"/>
        <v>7739315.10000001</v>
      </c>
      <c r="F50" s="3">
        <f t="shared" si="8"/>
        <v>10558993.796164043</v>
      </c>
    </row>
    <row r="51" spans="1:6" ht="12.75">
      <c r="A51" s="3">
        <f t="shared" si="4"/>
        <v>9.999999999999996</v>
      </c>
      <c r="B51">
        <f>Intermediate!K47*(Intermediate!$Q$7-Intermediate!H47)</f>
        <v>18459134.53856171</v>
      </c>
      <c r="C51" s="3">
        <f t="shared" si="5"/>
        <v>1100000</v>
      </c>
      <c r="D51" s="3">
        <f t="shared" si="6"/>
        <v>6650595.000000009</v>
      </c>
      <c r="E51" s="3">
        <f t="shared" si="7"/>
        <v>7750595.000000009</v>
      </c>
      <c r="F51" s="3">
        <f t="shared" si="8"/>
        <v>10708539.5385617</v>
      </c>
    </row>
    <row r="52" spans="1:6" ht="12.75">
      <c r="A52" s="3">
        <f t="shared" si="4"/>
        <v>10.199999999999996</v>
      </c>
      <c r="B52">
        <f>Intermediate!K48*(Intermediate!$Q$7-Intermediate!H48)</f>
        <v>18616557.42852023</v>
      </c>
      <c r="C52" s="3">
        <f t="shared" si="5"/>
        <v>1102000</v>
      </c>
      <c r="D52" s="3">
        <f t="shared" si="6"/>
        <v>6659874.900000009</v>
      </c>
      <c r="E52" s="3">
        <f t="shared" si="7"/>
        <v>7761874.900000009</v>
      </c>
      <c r="F52" s="3">
        <f t="shared" si="8"/>
        <v>10854682.528520219</v>
      </c>
    </row>
    <row r="53" spans="1:6" ht="12.75">
      <c r="A53" s="3">
        <f t="shared" si="4"/>
        <v>10.399999999999995</v>
      </c>
      <c r="B53">
        <f>Intermediate!K49*(Intermediate!$Q$7-Intermediate!H49)</f>
        <v>18770680.02915672</v>
      </c>
      <c r="C53" s="3">
        <f t="shared" si="5"/>
        <v>1104000</v>
      </c>
      <c r="D53" s="3">
        <f t="shared" si="6"/>
        <v>6669154.800000009</v>
      </c>
      <c r="E53" s="3">
        <f t="shared" si="7"/>
        <v>7773154.800000009</v>
      </c>
      <c r="F53" s="3">
        <f t="shared" si="8"/>
        <v>10997525.22915671</v>
      </c>
    </row>
    <row r="54" spans="1:6" ht="12.75">
      <c r="A54" s="3">
        <f t="shared" si="4"/>
        <v>10.599999999999994</v>
      </c>
      <c r="B54">
        <f>Intermediate!K50*(Intermediate!$Q$7-Intermediate!H50)</f>
        <v>18921600.22350375</v>
      </c>
      <c r="C54" s="3">
        <f t="shared" si="5"/>
        <v>1106000</v>
      </c>
      <c r="D54" s="3">
        <f t="shared" si="6"/>
        <v>6678434.700000009</v>
      </c>
      <c r="E54" s="3">
        <f t="shared" si="7"/>
        <v>7784434.700000009</v>
      </c>
      <c r="F54" s="3">
        <f t="shared" si="8"/>
        <v>11137165.523503741</v>
      </c>
    </row>
    <row r="55" spans="1:6" ht="12.75">
      <c r="A55" s="3">
        <f t="shared" si="4"/>
        <v>10.799999999999994</v>
      </c>
      <c r="B55">
        <f>Intermediate!K51*(Intermediate!$Q$7-Intermediate!H51)</f>
        <v>19069411.593129683</v>
      </c>
      <c r="C55" s="3">
        <f t="shared" si="5"/>
        <v>1108000</v>
      </c>
      <c r="D55" s="3">
        <f t="shared" si="6"/>
        <v>6687714.60000001</v>
      </c>
      <c r="E55" s="3">
        <f t="shared" si="7"/>
        <v>7795714.60000001</v>
      </c>
      <c r="F55" s="3">
        <f t="shared" si="8"/>
        <v>11273696.993129674</v>
      </c>
    </row>
    <row r="56" spans="1:6" ht="12.75">
      <c r="A56" s="3">
        <f t="shared" si="4"/>
        <v>10.999999999999993</v>
      </c>
      <c r="B56">
        <f>Intermediate!K52*(Intermediate!$Q$7-Intermediate!H52)</f>
        <v>19214203.675175693</v>
      </c>
      <c r="C56" s="3">
        <f t="shared" si="5"/>
        <v>1110000</v>
      </c>
      <c r="D56" s="3">
        <f t="shared" si="6"/>
        <v>6696994.500000009</v>
      </c>
      <c r="E56" s="3">
        <f t="shared" si="7"/>
        <v>7806994.500000009</v>
      </c>
      <c r="F56" s="3">
        <f t="shared" si="8"/>
        <v>11407209.175175684</v>
      </c>
    </row>
    <row r="57" spans="1:6" ht="12.75">
      <c r="A57" s="3">
        <f t="shared" si="4"/>
        <v>11.199999999999992</v>
      </c>
      <c r="B57">
        <f>Intermediate!K53*(Intermediate!$Q$7-Intermediate!H53)</f>
        <v>19356062.199835442</v>
      </c>
      <c r="C57" s="3">
        <f t="shared" si="5"/>
        <v>1112000</v>
      </c>
      <c r="D57" s="3">
        <f t="shared" si="6"/>
        <v>6706274.40000001</v>
      </c>
      <c r="E57" s="3">
        <f t="shared" si="7"/>
        <v>7818274.40000001</v>
      </c>
      <c r="F57" s="3">
        <f t="shared" si="8"/>
        <v>11537787.799835432</v>
      </c>
    </row>
    <row r="58" spans="1:6" ht="12.75">
      <c r="A58" s="3">
        <f t="shared" si="4"/>
        <v>11.399999999999991</v>
      </c>
      <c r="B58">
        <f>Intermediate!K54*(Intermediate!$Q$7-Intermediate!H54)</f>
        <v>19495069.31008115</v>
      </c>
      <c r="C58" s="3">
        <f t="shared" si="5"/>
        <v>1114000</v>
      </c>
      <c r="D58" s="3">
        <f t="shared" si="6"/>
        <v>6715554.300000008</v>
      </c>
      <c r="E58" s="3">
        <f t="shared" si="7"/>
        <v>7829554.300000008</v>
      </c>
      <c r="F58" s="3">
        <f t="shared" si="8"/>
        <v>11665515.010081142</v>
      </c>
    </row>
    <row r="59" spans="1:6" ht="12.75">
      <c r="A59" s="3">
        <f t="shared" si="4"/>
        <v>11.59999999999999</v>
      </c>
      <c r="B59">
        <f>Intermediate!K55*(Intermediate!$Q$7-Intermediate!H55)</f>
        <v>19631303.76524488</v>
      </c>
      <c r="C59" s="3">
        <f t="shared" si="5"/>
        <v>1116000</v>
      </c>
      <c r="D59" s="3">
        <f t="shared" si="6"/>
        <v>6724834.200000009</v>
      </c>
      <c r="E59" s="3">
        <f t="shared" si="7"/>
        <v>7840834.200000009</v>
      </c>
      <c r="F59" s="3">
        <f t="shared" si="8"/>
        <v>11790469.56524487</v>
      </c>
    </row>
    <row r="60" spans="1:6" ht="12.75">
      <c r="A60" s="3">
        <f t="shared" si="4"/>
        <v>11.79999999999999</v>
      </c>
      <c r="B60">
        <f>Intermediate!K56*(Intermediate!$Q$7-Intermediate!H56)</f>
        <v>19764841.129893854</v>
      </c>
      <c r="C60" s="3">
        <f t="shared" si="5"/>
        <v>1118000</v>
      </c>
      <c r="D60" s="3">
        <f t="shared" si="6"/>
        <v>6734114.10000001</v>
      </c>
      <c r="E60" s="3">
        <f t="shared" si="7"/>
        <v>7852114.10000001</v>
      </c>
      <c r="F60" s="3">
        <f t="shared" si="8"/>
        <v>11912727.029893845</v>
      </c>
    </row>
    <row r="61" spans="1:6" ht="12.75">
      <c r="A61" s="3">
        <f t="shared" si="4"/>
        <v>11.99999999999999</v>
      </c>
      <c r="B61">
        <f>Intermediate!K57*(Intermediate!$Q$7-Intermediate!H57)</f>
        <v>19895753.94928815</v>
      </c>
      <c r="C61" s="3">
        <f t="shared" si="5"/>
        <v>1120000</v>
      </c>
      <c r="D61" s="3">
        <f t="shared" si="6"/>
        <v>6743394.000000009</v>
      </c>
      <c r="E61" s="3">
        <f t="shared" si="7"/>
        <v>7863394.000000009</v>
      </c>
      <c r="F61" s="3">
        <f t="shared" si="8"/>
        <v>12032359.94928814</v>
      </c>
    </row>
    <row r="62" spans="1:15" ht="12.75">
      <c r="A62" s="3">
        <f t="shared" si="4"/>
        <v>12.199999999999989</v>
      </c>
      <c r="B62">
        <f>Intermediate!K58*(Intermediate!$Q$7-Intermediate!H58)</f>
        <v>20024111.91257735</v>
      </c>
      <c r="C62" s="3">
        <f t="shared" si="5"/>
        <v>1122000</v>
      </c>
      <c r="D62" s="3">
        <f t="shared" si="6"/>
        <v>6752673.90000001</v>
      </c>
      <c r="E62" s="3">
        <f t="shared" si="7"/>
        <v>7874673.90000001</v>
      </c>
      <c r="F62" s="3">
        <f t="shared" si="8"/>
        <v>12149438.01257734</v>
      </c>
      <c r="L62">
        <v>0</v>
      </c>
      <c r="M62" s="9">
        <f>R33</f>
        <v>26455033.3947661</v>
      </c>
      <c r="N62" s="9">
        <f>R36</f>
        <v>9341060.90000001</v>
      </c>
      <c r="O62" s="9">
        <f>R37</f>
        <v>17113972.49476609</v>
      </c>
    </row>
    <row r="63" spans="1:15" ht="12.75">
      <c r="A63" s="3">
        <f t="shared" si="4"/>
        <v>12.399999999999988</v>
      </c>
      <c r="B63">
        <f>Intermediate!K59*(Intermediate!$Q$7-Intermediate!H59)</f>
        <v>20149982.004775617</v>
      </c>
      <c r="C63" s="3">
        <f t="shared" si="5"/>
        <v>1124000</v>
      </c>
      <c r="D63" s="3">
        <f t="shared" si="6"/>
        <v>6761953.800000008</v>
      </c>
      <c r="E63" s="3">
        <f t="shared" si="7"/>
        <v>7885953.800000008</v>
      </c>
      <c r="F63" s="3">
        <f t="shared" si="8"/>
        <v>12264028.20477561</v>
      </c>
      <c r="L63" s="9">
        <f>R32</f>
        <v>38.2</v>
      </c>
      <c r="M63" s="9">
        <f>M62</f>
        <v>26455033.3947661</v>
      </c>
      <c r="N63" s="9">
        <f>N62</f>
        <v>9341060.90000001</v>
      </c>
      <c r="O63" s="9">
        <f>O62</f>
        <v>17113972.49476609</v>
      </c>
    </row>
    <row r="64" spans="1:13" ht="12.75">
      <c r="A64" s="3">
        <f t="shared" si="4"/>
        <v>12.599999999999987</v>
      </c>
      <c r="B64">
        <f>Intermediate!K60*(Intermediate!$Q$7-Intermediate!H60)</f>
        <v>20273428.648451947</v>
      </c>
      <c r="C64" s="3">
        <f t="shared" si="5"/>
        <v>1125999.9999999998</v>
      </c>
      <c r="D64" s="3">
        <f t="shared" si="6"/>
        <v>6771233.700000009</v>
      </c>
      <c r="E64" s="3">
        <f t="shared" si="7"/>
        <v>7897233.700000009</v>
      </c>
      <c r="F64" s="3">
        <f t="shared" si="8"/>
        <v>12376194.948451938</v>
      </c>
      <c r="L64" s="9">
        <f>L63</f>
        <v>38.2</v>
      </c>
      <c r="M64">
        <v>0</v>
      </c>
    </row>
    <row r="65" spans="1:6" ht="12.75">
      <c r="A65" s="3">
        <f t="shared" si="4"/>
        <v>12.799999999999986</v>
      </c>
      <c r="B65">
        <f>Intermediate!K61*(Intermediate!$Q$7-Intermediate!H61)</f>
        <v>20394513.835980035</v>
      </c>
      <c r="C65" s="3">
        <f t="shared" si="5"/>
        <v>1127999.9999999998</v>
      </c>
      <c r="D65" s="3">
        <f t="shared" si="6"/>
        <v>6780513.60000001</v>
      </c>
      <c r="E65" s="3">
        <f t="shared" si="7"/>
        <v>7908513.60000001</v>
      </c>
      <c r="F65" s="3">
        <f t="shared" si="8"/>
        <v>12486000.235980026</v>
      </c>
    </row>
    <row r="66" spans="1:6" ht="12.75">
      <c r="A66" s="3">
        <f t="shared" si="4"/>
        <v>12.999999999999986</v>
      </c>
      <c r="B66">
        <f>Intermediate!K62*(Intermediate!$Q$7-Intermediate!H62)</f>
        <v>20513297.253111765</v>
      </c>
      <c r="C66" s="3">
        <f t="shared" si="5"/>
        <v>1129999.9999999998</v>
      </c>
      <c r="D66" s="3">
        <f t="shared" si="6"/>
        <v>6789793.500000009</v>
      </c>
      <c r="E66" s="3">
        <f t="shared" si="7"/>
        <v>7919793.500000009</v>
      </c>
      <c r="F66" s="3">
        <f t="shared" si="8"/>
        <v>12593503.753111755</v>
      </c>
    </row>
    <row r="67" spans="1:6" ht="12.75">
      <c r="A67" s="3">
        <f t="shared" si="4"/>
        <v>13.199999999999985</v>
      </c>
      <c r="B67">
        <f>Intermediate!K63*(Intermediate!$Q$7-Intermediate!H63)</f>
        <v>20629836.394565027</v>
      </c>
      <c r="C67" s="3">
        <f t="shared" si="5"/>
        <v>1131999.9999999998</v>
      </c>
      <c r="D67" s="3">
        <f t="shared" si="6"/>
        <v>6799073.400000008</v>
      </c>
      <c r="E67" s="3">
        <f t="shared" si="7"/>
        <v>7931073.400000008</v>
      </c>
      <c r="F67" s="3">
        <f t="shared" si="8"/>
        <v>12698762.99456502</v>
      </c>
    </row>
    <row r="68" spans="1:6" ht="12.75">
      <c r="A68" s="3">
        <f t="shared" si="4"/>
        <v>13.399999999999984</v>
      </c>
      <c r="B68">
        <f>Intermediate!K64*(Intermediate!$Q$7-Intermediate!H64)</f>
        <v>20744186.672252715</v>
      </c>
      <c r="C68" s="3">
        <f t="shared" si="5"/>
        <v>1133999.9999999998</v>
      </c>
      <c r="D68" s="3">
        <f t="shared" si="6"/>
        <v>6808353.300000008</v>
      </c>
      <c r="E68" s="3">
        <f t="shared" si="7"/>
        <v>7942353.300000008</v>
      </c>
      <c r="F68" s="3">
        <f t="shared" si="8"/>
        <v>12801833.372252706</v>
      </c>
    </row>
    <row r="69" spans="1:6" ht="12.75">
      <c r="A69" s="3">
        <f t="shared" si="4"/>
        <v>13.599999999999984</v>
      </c>
      <c r="B69">
        <f>Intermediate!K65*(Intermediate!$Q$7-Intermediate!H65)</f>
        <v>20856401.516721677</v>
      </c>
      <c r="C69" s="3">
        <f t="shared" si="5"/>
        <v>1135999.9999999998</v>
      </c>
      <c r="D69" s="3">
        <f t="shared" si="6"/>
        <v>6817633.200000009</v>
      </c>
      <c r="E69" s="3">
        <f t="shared" si="7"/>
        <v>7953633.200000009</v>
      </c>
      <c r="F69" s="3">
        <f t="shared" si="8"/>
        <v>12902768.316721668</v>
      </c>
    </row>
    <row r="70" spans="1:6" ht="12.75">
      <c r="A70" s="3">
        <f t="shared" si="4"/>
        <v>13.799999999999983</v>
      </c>
      <c r="B70">
        <f>Intermediate!K66*(Intermediate!$Q$7-Intermediate!H66)</f>
        <v>20966532.47231907</v>
      </c>
      <c r="C70" s="3">
        <f t="shared" si="5"/>
        <v>1137999.9999999998</v>
      </c>
      <c r="D70" s="3">
        <f t="shared" si="6"/>
        <v>6826913.10000001</v>
      </c>
      <c r="E70" s="3">
        <f t="shared" si="7"/>
        <v>7964913.10000001</v>
      </c>
      <c r="F70" s="3">
        <f t="shared" si="8"/>
        <v>13001619.372319061</v>
      </c>
    </row>
    <row r="71" spans="1:6" ht="12.75">
      <c r="A71" s="3">
        <f t="shared" si="4"/>
        <v>13.999999999999982</v>
      </c>
      <c r="B71">
        <f>Intermediate!K67*(Intermediate!$Q$7-Intermediate!H67)</f>
        <v>21074629.28655685</v>
      </c>
      <c r="C71" s="3">
        <f t="shared" si="5"/>
        <v>1139999.9999999998</v>
      </c>
      <c r="D71" s="3">
        <f t="shared" si="6"/>
        <v>6836193.000000008</v>
      </c>
      <c r="E71" s="3">
        <f t="shared" si="7"/>
        <v>7976193.000000008</v>
      </c>
      <c r="F71" s="3">
        <f t="shared" si="8"/>
        <v>13098436.286556844</v>
      </c>
    </row>
    <row r="72" spans="1:6" ht="12.75">
      <c r="A72" s="3">
        <f aca="true" t="shared" si="9" ref="A72:A135">A71+$K$25</f>
        <v>14.199999999999982</v>
      </c>
      <c r="B72">
        <f>Intermediate!K68*(Intermediate!$Q$7-Intermediate!H68)</f>
        <v>21180739.9941044</v>
      </c>
      <c r="C72" s="3">
        <f t="shared" si="5"/>
        <v>1141999.9999999998</v>
      </c>
      <c r="D72" s="3">
        <f t="shared" si="6"/>
        <v>6845472.900000008</v>
      </c>
      <c r="E72" s="3">
        <f t="shared" si="7"/>
        <v>7987472.900000008</v>
      </c>
      <c r="F72" s="3">
        <f t="shared" si="8"/>
        <v>13193267.094104392</v>
      </c>
    </row>
    <row r="73" spans="1:6" ht="12.75">
      <c r="A73" s="3">
        <f t="shared" si="9"/>
        <v>14.39999999999998</v>
      </c>
      <c r="B73">
        <f>Intermediate!K69*(Intermediate!$Q$7-Intermediate!H69)</f>
        <v>21284910.995801058</v>
      </c>
      <c r="C73" s="3">
        <f t="shared" si="5"/>
        <v>1143999.9999999998</v>
      </c>
      <c r="D73" s="3">
        <f t="shared" si="6"/>
        <v>6854752.800000008</v>
      </c>
      <c r="E73" s="3">
        <f t="shared" si="7"/>
        <v>7998752.800000008</v>
      </c>
      <c r="F73" s="3">
        <f t="shared" si="8"/>
        <v>13286158.19580105</v>
      </c>
    </row>
    <row r="74" spans="1:6" ht="12.75">
      <c r="A74" s="3">
        <f t="shared" si="9"/>
        <v>14.59999999999998</v>
      </c>
      <c r="B74">
        <f>Intermediate!K70*(Intermediate!$Q$7-Intermediate!H70)</f>
        <v>21387187.133047443</v>
      </c>
      <c r="C74" s="3">
        <f t="shared" si="5"/>
        <v>1145999.9999999998</v>
      </c>
      <c r="D74" s="3">
        <f t="shared" si="6"/>
        <v>6864032.700000009</v>
      </c>
      <c r="E74" s="3">
        <f t="shared" si="7"/>
        <v>8010032.700000009</v>
      </c>
      <c r="F74" s="3">
        <f t="shared" si="8"/>
        <v>13377154.433047434</v>
      </c>
    </row>
    <row r="75" spans="1:6" ht="12.75">
      <c r="A75" s="3">
        <f t="shared" si="9"/>
        <v>14.79999999999998</v>
      </c>
      <c r="B75">
        <f>Intermediate!K71*(Intermediate!$Q$7-Intermediate!H71)</f>
        <v>21487611.75790363</v>
      </c>
      <c r="C75" s="3">
        <f t="shared" si="5"/>
        <v>1147999.9999999998</v>
      </c>
      <c r="D75" s="3">
        <f t="shared" si="6"/>
        <v>6873312.600000009</v>
      </c>
      <c r="E75" s="3">
        <f t="shared" si="7"/>
        <v>8021312.600000009</v>
      </c>
      <c r="F75" s="3">
        <f t="shared" si="8"/>
        <v>13466299.157903623</v>
      </c>
    </row>
    <row r="76" spans="1:6" ht="12.75">
      <c r="A76" s="3">
        <f t="shared" si="9"/>
        <v>14.999999999999979</v>
      </c>
      <c r="B76">
        <f>Intermediate!K72*(Intermediate!$Q$7-Intermediate!H72)</f>
        <v>21586226.799195174</v>
      </c>
      <c r="C76" s="3">
        <f t="shared" si="5"/>
        <v>1149999.9999999998</v>
      </c>
      <c r="D76" s="3">
        <f t="shared" si="6"/>
        <v>6882592.500000008</v>
      </c>
      <c r="E76" s="3">
        <f t="shared" si="7"/>
        <v>8032592.500000008</v>
      </c>
      <c r="F76" s="3">
        <f t="shared" si="8"/>
        <v>13553634.299195167</v>
      </c>
    </row>
    <row r="77" spans="1:6" ht="12.75">
      <c r="A77" s="3">
        <f t="shared" si="9"/>
        <v>15.199999999999978</v>
      </c>
      <c r="B77">
        <f>Intermediate!K73*(Intermediate!$Q$7-Intermediate!H73)</f>
        <v>21683072.82490302</v>
      </c>
      <c r="C77" s="3">
        <f t="shared" si="5"/>
        <v>1151999.9999999998</v>
      </c>
      <c r="D77" s="3">
        <f t="shared" si="6"/>
        <v>6891872.400000009</v>
      </c>
      <c r="E77" s="3">
        <f t="shared" si="7"/>
        <v>8043872.400000009</v>
      </c>
      <c r="F77" s="3">
        <f t="shared" si="8"/>
        <v>13639200.42490301</v>
      </c>
    </row>
    <row r="78" spans="1:6" ht="12.75">
      <c r="A78" s="3">
        <f t="shared" si="9"/>
        <v>15.399999999999977</v>
      </c>
      <c r="B78">
        <f>Intermediate!K74*(Intermediate!$Q$7-Intermediate!H74)</f>
        <v>21778189.101090923</v>
      </c>
      <c r="C78" s="3">
        <f t="shared" si="5"/>
        <v>1153999.9999999998</v>
      </c>
      <c r="D78" s="3">
        <f t="shared" si="6"/>
        <v>6901152.300000009</v>
      </c>
      <c r="E78" s="3">
        <f t="shared" si="7"/>
        <v>8055152.300000009</v>
      </c>
      <c r="F78" s="3">
        <f t="shared" si="8"/>
        <v>13723036.801090915</v>
      </c>
    </row>
    <row r="79" spans="1:6" ht="12.75">
      <c r="A79" s="3">
        <f t="shared" si="9"/>
        <v>15.599999999999977</v>
      </c>
      <c r="B79">
        <f>Intermediate!K75*(Intermediate!$Q$7-Intermediate!H75)</f>
        <v>21871613.647603817</v>
      </c>
      <c r="C79" s="3">
        <f t="shared" si="5"/>
        <v>1155999.9999999998</v>
      </c>
      <c r="D79" s="3">
        <f t="shared" si="6"/>
        <v>6910432.2000000095</v>
      </c>
      <c r="E79" s="3">
        <f t="shared" si="7"/>
        <v>8066432.2000000095</v>
      </c>
      <c r="F79" s="3">
        <f t="shared" si="8"/>
        <v>13805181.447603807</v>
      </c>
    </row>
    <row r="80" spans="1:6" ht="12.75">
      <c r="A80" s="3">
        <f t="shared" si="9"/>
        <v>15.799999999999976</v>
      </c>
      <c r="B80">
        <f>Intermediate!K76*(Intermediate!$Q$7-Intermediate!H76)</f>
        <v>21963383.290751956</v>
      </c>
      <c r="C80" s="3">
        <f t="shared" si="5"/>
        <v>1157999.9999999998</v>
      </c>
      <c r="D80" s="3">
        <f t="shared" si="6"/>
        <v>6919712.100000009</v>
      </c>
      <c r="E80" s="3">
        <f t="shared" si="7"/>
        <v>8077712.100000009</v>
      </c>
      <c r="F80" s="3">
        <f t="shared" si="8"/>
        <v>13885671.190751947</v>
      </c>
    </row>
    <row r="81" spans="1:6" ht="12.75">
      <c r="A81" s="3">
        <f t="shared" si="9"/>
        <v>15.999999999999975</v>
      </c>
      <c r="B81">
        <f>Intermediate!K77*(Intermediate!$Q$7-Intermediate!H77)</f>
        <v>22053533.71317855</v>
      </c>
      <c r="C81" s="3">
        <f t="shared" si="5"/>
        <v>1159999.9999999998</v>
      </c>
      <c r="D81" s="3">
        <f t="shared" si="6"/>
        <v>6928992.000000008</v>
      </c>
      <c r="E81" s="3">
        <f t="shared" si="7"/>
        <v>8088992.000000008</v>
      </c>
      <c r="F81" s="3">
        <f t="shared" si="8"/>
        <v>13964541.713178542</v>
      </c>
    </row>
    <row r="82" spans="1:6" ht="12.75">
      <c r="A82" s="3">
        <f t="shared" si="9"/>
        <v>16.199999999999974</v>
      </c>
      <c r="B82">
        <f>Intermediate!K78*(Intermediate!$Q$7-Intermediate!H78)</f>
        <v>22142099.501094278</v>
      </c>
      <c r="C82" s="3">
        <f t="shared" si="5"/>
        <v>1161999.9999999998</v>
      </c>
      <c r="D82" s="3">
        <f t="shared" si="6"/>
        <v>6938271.900000009</v>
      </c>
      <c r="E82" s="3">
        <f t="shared" si="7"/>
        <v>8100271.900000009</v>
      </c>
      <c r="F82" s="3">
        <f t="shared" si="8"/>
        <v>14041827.601094268</v>
      </c>
    </row>
    <row r="83" spans="1:6" ht="12.75">
      <c r="A83" s="3">
        <f t="shared" si="9"/>
        <v>16.399999999999974</v>
      </c>
      <c r="B83">
        <f>Intermediate!K79*(Intermediate!$Q$7-Intermediate!H79)</f>
        <v>22229114.18904675</v>
      </c>
      <c r="C83" s="3">
        <f t="shared" si="5"/>
        <v>1163999.9999999998</v>
      </c>
      <c r="D83" s="3">
        <f t="shared" si="6"/>
        <v>6947551.800000009</v>
      </c>
      <c r="E83" s="3">
        <f t="shared" si="7"/>
        <v>8111551.800000009</v>
      </c>
      <c r="F83" s="3">
        <f t="shared" si="8"/>
        <v>14117562.389046744</v>
      </c>
    </row>
    <row r="84" spans="1:6" ht="12.75">
      <c r="A84" s="3">
        <f t="shared" si="9"/>
        <v>16.599999999999973</v>
      </c>
      <c r="B84">
        <f>Intermediate!K80*(Intermediate!$Q$7-Intermediate!H80)</f>
        <v>22314610.30238168</v>
      </c>
      <c r="C84" s="3">
        <f t="shared" si="5"/>
        <v>1165999.9999999998</v>
      </c>
      <c r="D84" s="3">
        <f t="shared" si="6"/>
        <v>6956831.700000008</v>
      </c>
      <c r="E84" s="3">
        <f t="shared" si="7"/>
        <v>8122831.700000008</v>
      </c>
      <c r="F84" s="3">
        <f t="shared" si="8"/>
        <v>14191778.602381673</v>
      </c>
    </row>
    <row r="85" spans="1:6" ht="12.75">
      <c r="A85" s="3">
        <f t="shared" si="9"/>
        <v>16.799999999999972</v>
      </c>
      <c r="B85">
        <f>Intermediate!K81*(Intermediate!$Q$7-Intermediate!H81)</f>
        <v>22398619.39753964</v>
      </c>
      <c r="C85" s="3">
        <f t="shared" si="5"/>
        <v>1167999.9999999998</v>
      </c>
      <c r="D85" s="3">
        <f t="shared" si="6"/>
        <v>6966111.600000009</v>
      </c>
      <c r="E85" s="3">
        <f t="shared" si="7"/>
        <v>8134111.600000009</v>
      </c>
      <c r="F85" s="3">
        <f t="shared" si="8"/>
        <v>14264507.797539633</v>
      </c>
    </row>
    <row r="86" spans="1:6" ht="12.75">
      <c r="A86" s="3">
        <f t="shared" si="9"/>
        <v>16.99999999999997</v>
      </c>
      <c r="B86">
        <f>Intermediate!K82*(Intermediate!$Q$7-Intermediate!H82)</f>
        <v>22481172.10032268</v>
      </c>
      <c r="C86" s="3">
        <f t="shared" si="5"/>
        <v>1169999.9999999998</v>
      </c>
      <c r="D86" s="3">
        <f t="shared" si="6"/>
        <v>6975391.500000008</v>
      </c>
      <c r="E86" s="3">
        <f t="shared" si="7"/>
        <v>8145391.500000008</v>
      </c>
      <c r="F86" s="3">
        <f t="shared" si="8"/>
        <v>14335780.600322671</v>
      </c>
    </row>
    <row r="87" spans="1:6" ht="12.75">
      <c r="A87" s="3">
        <f t="shared" si="9"/>
        <v>17.19999999999997</v>
      </c>
      <c r="B87">
        <f>Intermediate!K83*(Intermediate!$Q$7-Intermediate!H83)</f>
        <v>22562298.14225467</v>
      </c>
      <c r="C87" s="3">
        <f t="shared" si="5"/>
        <v>1171999.9999999998</v>
      </c>
      <c r="D87" s="3">
        <f t="shared" si="6"/>
        <v>6984671.400000009</v>
      </c>
      <c r="E87" s="3">
        <f t="shared" si="7"/>
        <v>8156671.400000009</v>
      </c>
      <c r="F87" s="3">
        <f t="shared" si="8"/>
        <v>14405626.74225466</v>
      </c>
    </row>
    <row r="88" spans="1:6" ht="12.75">
      <c r="A88" s="3">
        <f t="shared" si="9"/>
        <v>17.39999999999997</v>
      </c>
      <c r="B88">
        <f>Intermediate!K84*(Intermediate!$Q$7-Intermediate!H84)</f>
        <v>22642026.39515064</v>
      </c>
      <c r="C88" s="3">
        <f t="shared" si="5"/>
        <v>1173999.9999999998</v>
      </c>
      <c r="D88" s="3">
        <f t="shared" si="6"/>
        <v>6993951.300000009</v>
      </c>
      <c r="E88" s="3">
        <f t="shared" si="7"/>
        <v>8167951.300000009</v>
      </c>
      <c r="F88" s="3">
        <f t="shared" si="8"/>
        <v>14474075.09515063</v>
      </c>
    </row>
    <row r="89" spans="1:6" ht="12.75">
      <c r="A89" s="3">
        <f t="shared" si="9"/>
        <v>17.59999999999997</v>
      </c>
      <c r="B89">
        <f>Intermediate!K85*(Intermediate!$Q$7-Intermediate!H85)</f>
        <v>22720384.904001974</v>
      </c>
      <c r="C89" s="3">
        <f t="shared" si="5"/>
        <v>1175999.9999999998</v>
      </c>
      <c r="D89" s="3">
        <f t="shared" si="6"/>
        <v>7003231.200000008</v>
      </c>
      <c r="E89" s="3">
        <f t="shared" si="7"/>
        <v>8179231.200000008</v>
      </c>
      <c r="F89" s="3">
        <f t="shared" si="8"/>
        <v>14541153.704001967</v>
      </c>
    </row>
    <row r="90" spans="1:6" ht="12.75">
      <c r="A90" s="3">
        <f t="shared" si="9"/>
        <v>17.79999999999997</v>
      </c>
      <c r="B90">
        <f>Intermediate!K86*(Intermediate!$Q$7-Intermediate!H86)</f>
        <v>22797400.918277256</v>
      </c>
      <c r="C90" s="3">
        <f t="shared" si="5"/>
        <v>1177999.9999999998</v>
      </c>
      <c r="D90" s="3">
        <f t="shared" si="6"/>
        <v>7012511.100000009</v>
      </c>
      <c r="E90" s="3">
        <f t="shared" si="7"/>
        <v>8190511.100000009</v>
      </c>
      <c r="F90" s="3">
        <f t="shared" si="8"/>
        <v>14606889.818277247</v>
      </c>
    </row>
    <row r="91" spans="1:6" ht="12.75">
      <c r="A91" s="3">
        <f t="shared" si="9"/>
        <v>17.999999999999968</v>
      </c>
      <c r="B91">
        <f>Intermediate!K87*(Intermediate!$Q$7-Intermediate!H87)</f>
        <v>22873100.921730947</v>
      </c>
      <c r="C91" s="3">
        <f t="shared" si="5"/>
        <v>1179999.9999999998</v>
      </c>
      <c r="D91" s="3">
        <f t="shared" si="6"/>
        <v>7021791.000000008</v>
      </c>
      <c r="E91" s="3">
        <f t="shared" si="7"/>
        <v>8201791.000000008</v>
      </c>
      <c r="F91" s="3">
        <f t="shared" si="8"/>
        <v>14671309.92173094</v>
      </c>
    </row>
    <row r="92" spans="1:6" ht="12.75">
      <c r="A92" s="3">
        <f t="shared" si="9"/>
        <v>18.199999999999967</v>
      </c>
      <c r="B92">
        <f>Intermediate!K88*(Intermediate!$Q$7-Intermediate!H88)</f>
        <v>22947510.66080636</v>
      </c>
      <c r="C92" s="3">
        <f aca="true" t="shared" si="10" ref="C92:C155">(A92&gt;0)*($N$10+2*A92*$N$11)</f>
        <v>1181999.9999999998</v>
      </c>
      <c r="D92" s="3">
        <f aca="true" t="shared" si="11" ref="D92:D155">((((2*A92/$N$7)+$N$8)*$N$6)-A92)*$K$20</f>
        <v>7031070.900000009</v>
      </c>
      <c r="E92" s="3">
        <f aca="true" t="shared" si="12" ref="E92:E155">C92+D92</f>
        <v>8213070.900000009</v>
      </c>
      <c r="F92" s="3">
        <f aca="true" t="shared" si="13" ref="F92:F155">B92-E92</f>
        <v>14734439.760806352</v>
      </c>
    </row>
    <row r="93" spans="1:6" ht="12.75">
      <c r="A93" s="3">
        <f t="shared" si="9"/>
        <v>18.399999999999967</v>
      </c>
      <c r="B93">
        <f>Intermediate!K89*(Intermediate!$Q$7-Intermediate!H89)</f>
        <v>23020655.17171325</v>
      </c>
      <c r="C93" s="3">
        <f t="shared" si="10"/>
        <v>1183999.9999999998</v>
      </c>
      <c r="D93" s="3">
        <f t="shared" si="11"/>
        <v>7040350.800000008</v>
      </c>
      <c r="E93" s="3">
        <f t="shared" si="12"/>
        <v>8224350.800000008</v>
      </c>
      <c r="F93" s="3">
        <f t="shared" si="13"/>
        <v>14796304.371713243</v>
      </c>
    </row>
    <row r="94" spans="1:6" ht="12.75">
      <c r="A94" s="3">
        <f t="shared" si="9"/>
        <v>18.599999999999966</v>
      </c>
      <c r="B94">
        <f>Intermediate!K90*(Intermediate!$Q$7-Intermediate!H90)</f>
        <v>23092558.806254752</v>
      </c>
      <c r="C94" s="3">
        <f t="shared" si="10"/>
        <v>1185999.9999999995</v>
      </c>
      <c r="D94" s="3">
        <f t="shared" si="11"/>
        <v>7049630.700000008</v>
      </c>
      <c r="E94" s="3">
        <f t="shared" si="12"/>
        <v>8235630.700000007</v>
      </c>
      <c r="F94" s="3">
        <f t="shared" si="13"/>
        <v>14856928.106254745</v>
      </c>
    </row>
    <row r="95" spans="1:6" ht="12.75">
      <c r="A95" s="3">
        <f t="shared" si="9"/>
        <v>18.799999999999965</v>
      </c>
      <c r="B95">
        <f>Intermediate!K91*(Intermediate!$Q$7-Intermediate!H91)</f>
        <v>23163245.256474078</v>
      </c>
      <c r="C95" s="3">
        <f t="shared" si="10"/>
        <v>1187999.9999999995</v>
      </c>
      <c r="D95" s="3">
        <f t="shared" si="11"/>
        <v>7058910.600000009</v>
      </c>
      <c r="E95" s="3">
        <f t="shared" si="12"/>
        <v>8246910.600000009</v>
      </c>
      <c r="F95" s="3">
        <f t="shared" si="13"/>
        <v>14916334.656474069</v>
      </c>
    </row>
    <row r="96" spans="1:6" ht="12.75">
      <c r="A96" s="3">
        <f t="shared" si="9"/>
        <v>18.999999999999964</v>
      </c>
      <c r="B96">
        <f>Intermediate!K92*(Intermediate!$Q$7-Intermediate!H92)</f>
        <v>23232737.578185827</v>
      </c>
      <c r="C96" s="3">
        <f t="shared" si="10"/>
        <v>1189999.9999999995</v>
      </c>
      <c r="D96" s="3">
        <f t="shared" si="11"/>
        <v>7068190.500000008</v>
      </c>
      <c r="E96" s="3">
        <f t="shared" si="12"/>
        <v>8258190.500000007</v>
      </c>
      <c r="F96" s="3">
        <f t="shared" si="13"/>
        <v>14974547.07818582</v>
      </c>
    </row>
    <row r="97" spans="1:6" ht="12.75">
      <c r="A97" s="3">
        <f t="shared" si="9"/>
        <v>19.199999999999964</v>
      </c>
      <c r="B97">
        <f>Intermediate!K93*(Intermediate!$Q$7-Intermediate!H93)</f>
        <v>23301058.213453405</v>
      </c>
      <c r="C97" s="3">
        <f t="shared" si="10"/>
        <v>1191999.9999999995</v>
      </c>
      <c r="D97" s="3">
        <f t="shared" si="11"/>
        <v>7077470.400000008</v>
      </c>
      <c r="E97" s="3">
        <f t="shared" si="12"/>
        <v>8269470.400000008</v>
      </c>
      <c r="F97" s="3">
        <f t="shared" si="13"/>
        <v>15031587.813453397</v>
      </c>
    </row>
    <row r="98" spans="1:6" ht="12.75">
      <c r="A98" s="3">
        <f t="shared" si="9"/>
        <v>19.399999999999963</v>
      </c>
      <c r="B98">
        <f>Intermediate!K94*(Intermediate!$Q$7-Intermediate!H94)</f>
        <v>23368229.012069374</v>
      </c>
      <c r="C98" s="3">
        <f t="shared" si="10"/>
        <v>1193999.9999999995</v>
      </c>
      <c r="D98" s="3">
        <f t="shared" si="11"/>
        <v>7086750.300000008</v>
      </c>
      <c r="E98" s="3">
        <f t="shared" si="12"/>
        <v>8280750.300000008</v>
      </c>
      <c r="F98" s="3">
        <f t="shared" si="13"/>
        <v>15087478.712069366</v>
      </c>
    </row>
    <row r="99" spans="1:6" ht="12.75">
      <c r="A99" s="3">
        <f t="shared" si="9"/>
        <v>19.599999999999962</v>
      </c>
      <c r="B99">
        <f>Intermediate!K95*(Intermediate!$Q$7-Intermediate!H95)</f>
        <v>23434271.252092764</v>
      </c>
      <c r="C99" s="3">
        <f t="shared" si="10"/>
        <v>1195999.9999999995</v>
      </c>
      <c r="D99" s="3">
        <f t="shared" si="11"/>
        <v>7096030.200000009</v>
      </c>
      <c r="E99" s="3">
        <f t="shared" si="12"/>
        <v>8292030.200000009</v>
      </c>
      <c r="F99" s="3">
        <f t="shared" si="13"/>
        <v>15142241.052092755</v>
      </c>
    </row>
    <row r="100" spans="1:6" ht="12.75">
      <c r="A100" s="3">
        <f t="shared" si="9"/>
        <v>19.79999999999996</v>
      </c>
      <c r="B100">
        <f>Intermediate!K96*(Intermediate!$Q$7-Intermediate!H96)</f>
        <v>23499205.65949283</v>
      </c>
      <c r="C100" s="3">
        <f t="shared" si="10"/>
        <v>1197999.9999999995</v>
      </c>
      <c r="D100" s="3">
        <f t="shared" si="11"/>
        <v>7105310.100000009</v>
      </c>
      <c r="E100" s="3">
        <f t="shared" si="12"/>
        <v>8303310.100000009</v>
      </c>
      <c r="F100" s="3">
        <f t="shared" si="13"/>
        <v>15195895.559492823</v>
      </c>
    </row>
    <row r="101" spans="1:6" ht="12.75">
      <c r="A101" s="3">
        <f t="shared" si="9"/>
        <v>19.99999999999996</v>
      </c>
      <c r="B101">
        <f>Intermediate!K97*(Intermediate!$Q$7-Intermediate!H97)</f>
        <v>23563052.426946834</v>
      </c>
      <c r="C101" s="3">
        <f t="shared" si="10"/>
        <v>1199999.9999999995</v>
      </c>
      <c r="D101" s="3">
        <f t="shared" si="11"/>
        <v>7114590.000000007</v>
      </c>
      <c r="E101" s="3">
        <f t="shared" si="12"/>
        <v>8314590.000000007</v>
      </c>
      <c r="F101" s="3">
        <f t="shared" si="13"/>
        <v>15248462.426946826</v>
      </c>
    </row>
    <row r="102" spans="1:6" ht="12.75">
      <c r="A102" s="3">
        <f t="shared" si="9"/>
        <v>20.19999999999996</v>
      </c>
      <c r="B102">
        <f>Intermediate!K98*(Intermediate!$Q$7-Intermediate!H98)</f>
        <v>23625831.231835637</v>
      </c>
      <c r="C102" s="3">
        <f t="shared" si="10"/>
        <v>1201999.9999999995</v>
      </c>
      <c r="D102" s="3">
        <f t="shared" si="11"/>
        <v>7123869.900000008</v>
      </c>
      <c r="E102" s="3">
        <f t="shared" si="12"/>
        <v>8325869.900000008</v>
      </c>
      <c r="F102" s="3">
        <f t="shared" si="13"/>
        <v>15299961.33183563</v>
      </c>
    </row>
    <row r="103" spans="1:6" ht="12.75">
      <c r="A103" s="3">
        <f t="shared" si="9"/>
        <v>20.39999999999996</v>
      </c>
      <c r="B103">
        <f>Intermediate!K99*(Intermediate!$Q$7-Intermediate!H99)</f>
        <v>23687561.25347862</v>
      </c>
      <c r="C103" s="3">
        <f t="shared" si="10"/>
        <v>1203999.9999999995</v>
      </c>
      <c r="D103" s="3">
        <f t="shared" si="11"/>
        <v>7133149.800000008</v>
      </c>
      <c r="E103" s="3">
        <f t="shared" si="12"/>
        <v>8337149.800000008</v>
      </c>
      <c r="F103" s="3">
        <f t="shared" si="13"/>
        <v>15350411.453478612</v>
      </c>
    </row>
    <row r="104" spans="1:6" ht="12.75">
      <c r="A104" s="3">
        <f t="shared" si="9"/>
        <v>20.59999999999996</v>
      </c>
      <c r="B104">
        <f>Intermediate!K100*(Intermediate!$Q$7-Intermediate!H100)</f>
        <v>23748261.18964671</v>
      </c>
      <c r="C104" s="3">
        <f t="shared" si="10"/>
        <v>1205999.9999999995</v>
      </c>
      <c r="D104" s="3">
        <f t="shared" si="11"/>
        <v>7142429.700000009</v>
      </c>
      <c r="E104" s="3">
        <f t="shared" si="12"/>
        <v>8348429.700000009</v>
      </c>
      <c r="F104" s="3">
        <f t="shared" si="13"/>
        <v>15399831.489646701</v>
      </c>
    </row>
    <row r="105" spans="1:6" ht="12.75">
      <c r="A105" s="3">
        <f t="shared" si="9"/>
        <v>20.799999999999958</v>
      </c>
      <c r="B105">
        <f>Intermediate!K101*(Intermediate!$Q$7-Intermediate!H101)</f>
        <v>23807949.27239028</v>
      </c>
      <c r="C105" s="3">
        <f t="shared" si="10"/>
        <v>1207999.9999999995</v>
      </c>
      <c r="D105" s="3">
        <f t="shared" si="11"/>
        <v>7151709.600000008</v>
      </c>
      <c r="E105" s="3">
        <f t="shared" si="12"/>
        <v>8359709.600000007</v>
      </c>
      <c r="F105" s="3">
        <f t="shared" si="13"/>
        <v>15448239.672390273</v>
      </c>
    </row>
    <row r="106" spans="1:6" ht="12.75">
      <c r="A106" s="3">
        <f t="shared" si="9"/>
        <v>20.999999999999957</v>
      </c>
      <c r="B106">
        <f>Intermediate!K102*(Intermediate!$Q$7-Intermediate!H102)</f>
        <v>23866643.283216007</v>
      </c>
      <c r="C106" s="3">
        <f t="shared" si="10"/>
        <v>1209999.9999999995</v>
      </c>
      <c r="D106" s="3">
        <f t="shared" si="11"/>
        <v>7160989.500000007</v>
      </c>
      <c r="E106" s="3">
        <f t="shared" si="12"/>
        <v>8370989.500000007</v>
      </c>
      <c r="F106" s="3">
        <f t="shared" si="13"/>
        <v>15495653.783216</v>
      </c>
    </row>
    <row r="107" spans="1:6" ht="12.75">
      <c r="A107" s="3">
        <f t="shared" si="9"/>
        <v>21.199999999999957</v>
      </c>
      <c r="B107">
        <f>Intermediate!K103*(Intermediate!$Q$7-Intermediate!H103)</f>
        <v>23924360.567645267</v>
      </c>
      <c r="C107" s="3">
        <f t="shared" si="10"/>
        <v>1211999.9999999995</v>
      </c>
      <c r="D107" s="3">
        <f t="shared" si="11"/>
        <v>7170269.400000008</v>
      </c>
      <c r="E107" s="3">
        <f t="shared" si="12"/>
        <v>8382269.400000008</v>
      </c>
      <c r="F107" s="3">
        <f t="shared" si="13"/>
        <v>15542091.167645259</v>
      </c>
    </row>
    <row r="108" spans="1:6" ht="12.75">
      <c r="A108" s="3">
        <f t="shared" si="9"/>
        <v>21.399999999999956</v>
      </c>
      <c r="B108">
        <f>Intermediate!K104*(Intermediate!$Q$7-Intermediate!H104)</f>
        <v>23981118.04918444</v>
      </c>
      <c r="C108" s="3">
        <f t="shared" si="10"/>
        <v>1213999.9999999995</v>
      </c>
      <c r="D108" s="3">
        <f t="shared" si="11"/>
        <v>7179549.300000008</v>
      </c>
      <c r="E108" s="3">
        <f t="shared" si="12"/>
        <v>8393549.300000008</v>
      </c>
      <c r="F108" s="3">
        <f t="shared" si="13"/>
        <v>15587568.749184433</v>
      </c>
    </row>
    <row r="109" spans="1:6" ht="12.75">
      <c r="A109" s="3">
        <f t="shared" si="9"/>
        <v>21.599999999999955</v>
      </c>
      <c r="B109">
        <f>Intermediate!K105*(Intermediate!$Q$7-Intermediate!H105)</f>
        <v>24036932.242735762</v>
      </c>
      <c r="C109" s="3">
        <f t="shared" si="10"/>
        <v>1215999.9999999995</v>
      </c>
      <c r="D109" s="3">
        <f t="shared" si="11"/>
        <v>7188829.200000009</v>
      </c>
      <c r="E109" s="3">
        <f t="shared" si="12"/>
        <v>8404829.200000009</v>
      </c>
      <c r="F109" s="3">
        <f t="shared" si="13"/>
        <v>15632103.042735754</v>
      </c>
    </row>
    <row r="110" spans="1:6" ht="12.75">
      <c r="A110" s="3">
        <f t="shared" si="9"/>
        <v>21.799999999999955</v>
      </c>
      <c r="B110">
        <f>Intermediate!K106*(Intermediate!$Q$7-Intermediate!H106)</f>
        <v>24091819.267475896</v>
      </c>
      <c r="C110" s="3">
        <f t="shared" si="10"/>
        <v>1217999.9999999995</v>
      </c>
      <c r="D110" s="3">
        <f t="shared" si="11"/>
        <v>7198109.100000008</v>
      </c>
      <c r="E110" s="3">
        <f t="shared" si="12"/>
        <v>8416109.100000007</v>
      </c>
      <c r="F110" s="3">
        <f t="shared" si="13"/>
        <v>15675710.167475889</v>
      </c>
    </row>
    <row r="111" spans="1:6" ht="12.75">
      <c r="A111" s="3">
        <f t="shared" si="9"/>
        <v>21.999999999999954</v>
      </c>
      <c r="B111">
        <f>Intermediate!K107*(Intermediate!$Q$7-Intermediate!H107)</f>
        <v>24145794.85922765</v>
      </c>
      <c r="C111" s="3">
        <f t="shared" si="10"/>
        <v>1219999.9999999995</v>
      </c>
      <c r="D111" s="3">
        <f t="shared" si="11"/>
        <v>7207389.000000007</v>
      </c>
      <c r="E111" s="3">
        <f t="shared" si="12"/>
        <v>8427389.000000007</v>
      </c>
      <c r="F111" s="3">
        <f t="shared" si="13"/>
        <v>15718405.859227642</v>
      </c>
    </row>
    <row r="112" spans="1:6" ht="12.75">
      <c r="A112" s="3">
        <f t="shared" si="9"/>
        <v>22.199999999999953</v>
      </c>
      <c r="B112">
        <f>Intermediate!K108*(Intermediate!$Q$7-Intermediate!H108)</f>
        <v>24198874.382348914</v>
      </c>
      <c r="C112" s="3">
        <f t="shared" si="10"/>
        <v>1221999.9999999995</v>
      </c>
      <c r="D112" s="3">
        <f t="shared" si="11"/>
        <v>7216668.900000008</v>
      </c>
      <c r="E112" s="3">
        <f t="shared" si="12"/>
        <v>8438668.900000008</v>
      </c>
      <c r="F112" s="3">
        <f t="shared" si="13"/>
        <v>15760205.482348906</v>
      </c>
    </row>
    <row r="113" spans="1:6" ht="12.75">
      <c r="A113" s="3">
        <f t="shared" si="9"/>
        <v>22.399999999999952</v>
      </c>
      <c r="B113">
        <f>Intermediate!K109*(Intermediate!$Q$7-Intermediate!H109)</f>
        <v>24251072.841161624</v>
      </c>
      <c r="C113" s="3">
        <f t="shared" si="10"/>
        <v>1223999.9999999995</v>
      </c>
      <c r="D113" s="3">
        <f t="shared" si="11"/>
        <v>7225948.800000008</v>
      </c>
      <c r="E113" s="3">
        <f t="shared" si="12"/>
        <v>8449948.800000008</v>
      </c>
      <c r="F113" s="3">
        <f t="shared" si="13"/>
        <v>15801124.041161615</v>
      </c>
    </row>
    <row r="114" spans="1:6" ht="12.75">
      <c r="A114" s="3">
        <f t="shared" si="9"/>
        <v>22.59999999999995</v>
      </c>
      <c r="B114">
        <f>Intermediate!K110*(Intermediate!$Q$7-Intermediate!H110)</f>
        <v>24302404.890942123</v>
      </c>
      <c r="C114" s="3">
        <f t="shared" si="10"/>
        <v>1225999.9999999995</v>
      </c>
      <c r="D114" s="3">
        <f t="shared" si="11"/>
        <v>7235228.700000009</v>
      </c>
      <c r="E114" s="3">
        <f t="shared" si="12"/>
        <v>8461228.700000009</v>
      </c>
      <c r="F114" s="3">
        <f t="shared" si="13"/>
        <v>15841176.190942114</v>
      </c>
    </row>
    <row r="115" spans="1:6" ht="12.75">
      <c r="A115" s="3">
        <f t="shared" si="9"/>
        <v>22.79999999999995</v>
      </c>
      <c r="B115">
        <f>Intermediate!K111*(Intermediate!$Q$7-Intermediate!H111)</f>
        <v>24352884.848493345</v>
      </c>
      <c r="C115" s="3">
        <f t="shared" si="10"/>
        <v>1227999.9999999995</v>
      </c>
      <c r="D115" s="3">
        <f t="shared" si="11"/>
        <v>7244508.600000007</v>
      </c>
      <c r="E115" s="3">
        <f t="shared" si="12"/>
        <v>8472508.600000007</v>
      </c>
      <c r="F115" s="3">
        <f t="shared" si="13"/>
        <v>15880376.248493338</v>
      </c>
    </row>
    <row r="116" spans="1:6" ht="12.75">
      <c r="A116" s="3">
        <f t="shared" si="9"/>
        <v>22.99999999999995</v>
      </c>
      <c r="B116">
        <f>Intermediate!K112*(Intermediate!$Q$7-Intermediate!H112)</f>
        <v>24402526.70231787</v>
      </c>
      <c r="C116" s="3">
        <f t="shared" si="10"/>
        <v>1229999.9999999995</v>
      </c>
      <c r="D116" s="3">
        <f t="shared" si="11"/>
        <v>7253788.500000007</v>
      </c>
      <c r="E116" s="3">
        <f t="shared" si="12"/>
        <v>8483788.500000007</v>
      </c>
      <c r="F116" s="3">
        <f t="shared" si="13"/>
        <v>15918738.202317864</v>
      </c>
    </row>
    <row r="117" spans="1:6" ht="12.75">
      <c r="A117" s="3">
        <f t="shared" si="9"/>
        <v>23.19999999999995</v>
      </c>
      <c r="B117">
        <f>Intermediate!K113*(Intermediate!$Q$7-Intermediate!H113)</f>
        <v>24451344.122410137</v>
      </c>
      <c r="C117" s="3">
        <f t="shared" si="10"/>
        <v>1231999.9999999995</v>
      </c>
      <c r="D117" s="3">
        <f t="shared" si="11"/>
        <v>7263068.400000008</v>
      </c>
      <c r="E117" s="3">
        <f t="shared" si="12"/>
        <v>8495068.400000008</v>
      </c>
      <c r="F117" s="3">
        <f t="shared" si="13"/>
        <v>15956275.72241013</v>
      </c>
    </row>
    <row r="118" spans="1:6" ht="12.75">
      <c r="A118" s="3">
        <f t="shared" si="9"/>
        <v>23.39999999999995</v>
      </c>
      <c r="B118">
        <f>Intermediate!K114*(Intermediate!$Q$7-Intermediate!H114)</f>
        <v>24499350.469684914</v>
      </c>
      <c r="C118" s="3">
        <f t="shared" si="10"/>
        <v>1233999.9999999995</v>
      </c>
      <c r="D118" s="3">
        <f t="shared" si="11"/>
        <v>7272348.300000008</v>
      </c>
      <c r="E118" s="3">
        <f t="shared" si="12"/>
        <v>8506348.300000008</v>
      </c>
      <c r="F118" s="3">
        <f t="shared" si="13"/>
        <v>15993002.169684906</v>
      </c>
    </row>
    <row r="119" spans="1:6" ht="12.75">
      <c r="A119" s="3">
        <f t="shared" si="9"/>
        <v>23.599999999999948</v>
      </c>
      <c r="B119">
        <f>Intermediate!K115*(Intermediate!$Q$7-Intermediate!H115)</f>
        <v>24546558.80505839</v>
      </c>
      <c r="C119" s="3">
        <f t="shared" si="10"/>
        <v>1235999.9999999995</v>
      </c>
      <c r="D119" s="3">
        <f t="shared" si="11"/>
        <v>7281628.200000009</v>
      </c>
      <c r="E119" s="3">
        <f t="shared" si="12"/>
        <v>8517628.200000009</v>
      </c>
      <c r="F119" s="3">
        <f t="shared" si="13"/>
        <v>16028930.605058381</v>
      </c>
    </row>
    <row r="120" spans="1:6" ht="12.75">
      <c r="A120" s="3">
        <f t="shared" si="9"/>
        <v>23.799999999999947</v>
      </c>
      <c r="B120">
        <f>Intermediate!K116*(Intermediate!$Q$7-Intermediate!H116)</f>
        <v>24592981.89819721</v>
      </c>
      <c r="C120" s="3">
        <f t="shared" si="10"/>
        <v>1237999.9999999995</v>
      </c>
      <c r="D120" s="3">
        <f t="shared" si="11"/>
        <v>7290908.100000008</v>
      </c>
      <c r="E120" s="3">
        <f t="shared" si="12"/>
        <v>8528908.100000007</v>
      </c>
      <c r="F120" s="3">
        <f t="shared" si="13"/>
        <v>16064073.798197204</v>
      </c>
    </row>
    <row r="121" spans="1:6" ht="12.75">
      <c r="A121" s="3">
        <f t="shared" si="9"/>
        <v>23.999999999999947</v>
      </c>
      <c r="B121">
        <f>Intermediate!K117*(Intermediate!$Q$7-Intermediate!H117)</f>
        <v>24638632.23595018</v>
      </c>
      <c r="C121" s="3">
        <f t="shared" si="10"/>
        <v>1239999.9999999995</v>
      </c>
      <c r="D121" s="3">
        <f t="shared" si="11"/>
        <v>7300188.000000008</v>
      </c>
      <c r="E121" s="3">
        <f t="shared" si="12"/>
        <v>8540188.000000007</v>
      </c>
      <c r="F121" s="3">
        <f t="shared" si="13"/>
        <v>16098444.235950172</v>
      </c>
    </row>
    <row r="122" spans="1:6" ht="12.75">
      <c r="A122" s="3">
        <f t="shared" si="9"/>
        <v>24.199999999999946</v>
      </c>
      <c r="B122">
        <f>Intermediate!K118*(Intermediate!$Q$7-Intermediate!H118)</f>
        <v>24683522.030476425</v>
      </c>
      <c r="C122" s="3">
        <f t="shared" si="10"/>
        <v>1241999.9999999995</v>
      </c>
      <c r="D122" s="3">
        <f t="shared" si="11"/>
        <v>7309467.900000008</v>
      </c>
      <c r="E122" s="3">
        <f t="shared" si="12"/>
        <v>8551467.900000008</v>
      </c>
      <c r="F122" s="3">
        <f t="shared" si="13"/>
        <v>16132054.130476417</v>
      </c>
    </row>
    <row r="123" spans="1:6" ht="12.75">
      <c r="A123" s="3">
        <f t="shared" si="9"/>
        <v>24.399999999999945</v>
      </c>
      <c r="B123">
        <f>Intermediate!K119*(Intermediate!$Q$7-Intermediate!H119)</f>
        <v>24727663.22708318</v>
      </c>
      <c r="C123" s="3">
        <f t="shared" si="10"/>
        <v>1243999.9999999995</v>
      </c>
      <c r="D123" s="3">
        <f t="shared" si="11"/>
        <v>7318747.800000007</v>
      </c>
      <c r="E123" s="3">
        <f t="shared" si="12"/>
        <v>8562747.800000006</v>
      </c>
      <c r="F123" s="3">
        <f t="shared" si="13"/>
        <v>16164915.427083174</v>
      </c>
    </row>
    <row r="124" spans="1:6" ht="12.75">
      <c r="A124" s="3">
        <f t="shared" si="9"/>
        <v>24.599999999999945</v>
      </c>
      <c r="B124">
        <f>Intermediate!K120*(Intermediate!$Q$7-Intermediate!H120)</f>
        <v>24771067.511785712</v>
      </c>
      <c r="C124" s="3">
        <f t="shared" si="10"/>
        <v>1245999.9999999995</v>
      </c>
      <c r="D124" s="3">
        <f t="shared" si="11"/>
        <v>7328027.700000008</v>
      </c>
      <c r="E124" s="3">
        <f t="shared" si="12"/>
        <v>8574027.700000007</v>
      </c>
      <c r="F124" s="3">
        <f t="shared" si="13"/>
        <v>16197039.811785705</v>
      </c>
    </row>
    <row r="125" spans="1:6" ht="12.75">
      <c r="A125" s="3">
        <f t="shared" si="9"/>
        <v>24.799999999999944</v>
      </c>
      <c r="B125">
        <f>Intermediate!K121*(Intermediate!$Q$7-Intermediate!H121)</f>
        <v>24813746.318601236</v>
      </c>
      <c r="C125" s="3">
        <f t="shared" si="10"/>
        <v>1247999.9999999995</v>
      </c>
      <c r="D125" s="3">
        <f t="shared" si="11"/>
        <v>7337307.600000007</v>
      </c>
      <c r="E125" s="3">
        <f t="shared" si="12"/>
        <v>8585307.600000007</v>
      </c>
      <c r="F125" s="3">
        <f t="shared" si="13"/>
        <v>16228438.718601229</v>
      </c>
    </row>
    <row r="126" spans="1:6" ht="12.75">
      <c r="A126" s="3">
        <f t="shared" si="9"/>
        <v>24.999999999999943</v>
      </c>
      <c r="B126">
        <f>Intermediate!K122*(Intermediate!$Q$7-Intermediate!H122)</f>
        <v>24855710.836588</v>
      </c>
      <c r="C126" s="3">
        <f t="shared" si="10"/>
        <v>1249999.9999999995</v>
      </c>
      <c r="D126" s="3">
        <f t="shared" si="11"/>
        <v>7346587.500000008</v>
      </c>
      <c r="E126" s="3">
        <f t="shared" si="12"/>
        <v>8596587.500000007</v>
      </c>
      <c r="F126" s="3">
        <f t="shared" si="13"/>
        <v>16259123.336587992</v>
      </c>
    </row>
    <row r="127" spans="1:6" ht="12.75">
      <c r="A127" s="3">
        <f t="shared" si="9"/>
        <v>25.199999999999942</v>
      </c>
      <c r="B127">
        <f>Intermediate!K123*(Intermediate!$Q$7-Intermediate!H123)</f>
        <v>24896972.016640425</v>
      </c>
      <c r="C127" s="3">
        <f t="shared" si="10"/>
        <v>1251999.9999999995</v>
      </c>
      <c r="D127" s="3">
        <f t="shared" si="11"/>
        <v>7355867.400000007</v>
      </c>
      <c r="E127" s="3">
        <f t="shared" si="12"/>
        <v>8607867.400000006</v>
      </c>
      <c r="F127" s="3">
        <f t="shared" si="13"/>
        <v>16289104.616640419</v>
      </c>
    </row>
    <row r="128" spans="1:6" ht="12.75">
      <c r="A128" s="3">
        <f t="shared" si="9"/>
        <v>25.39999999999994</v>
      </c>
      <c r="B128">
        <f>Intermediate!K124*(Intermediate!$Q$7-Intermediate!H124)</f>
        <v>24937540.57805028</v>
      </c>
      <c r="C128" s="3">
        <f t="shared" si="10"/>
        <v>1253999.9999999995</v>
      </c>
      <c r="D128" s="3">
        <f t="shared" si="11"/>
        <v>7365147.300000007</v>
      </c>
      <c r="E128" s="3">
        <f t="shared" si="12"/>
        <v>8619147.300000006</v>
      </c>
      <c r="F128" s="3">
        <f t="shared" si="13"/>
        <v>16318393.278050276</v>
      </c>
    </row>
    <row r="129" spans="1:6" ht="12.75">
      <c r="A129" s="3">
        <f t="shared" si="9"/>
        <v>25.59999999999994</v>
      </c>
      <c r="B129">
        <f>Intermediate!K125*(Intermediate!$Q$7-Intermediate!H125)</f>
        <v>24977427.01484358</v>
      </c>
      <c r="C129" s="3">
        <f t="shared" si="10"/>
        <v>1255999.9999999995</v>
      </c>
      <c r="D129" s="3">
        <f t="shared" si="11"/>
        <v>7374427.200000009</v>
      </c>
      <c r="E129" s="3">
        <f t="shared" si="12"/>
        <v>8630427.200000009</v>
      </c>
      <c r="F129" s="3">
        <f t="shared" si="13"/>
        <v>16346999.81484357</v>
      </c>
    </row>
    <row r="130" spans="1:6" ht="12.75">
      <c r="A130" s="3">
        <f t="shared" si="9"/>
        <v>25.79999999999994</v>
      </c>
      <c r="B130">
        <f>Intermediate!K126*(Intermediate!$Q$7-Intermediate!H126)</f>
        <v>25016641.60190272</v>
      </c>
      <c r="C130" s="3">
        <f t="shared" si="10"/>
        <v>1257999.9999999993</v>
      </c>
      <c r="D130" s="3">
        <f t="shared" si="11"/>
        <v>7383707.100000008</v>
      </c>
      <c r="E130" s="3">
        <f t="shared" si="12"/>
        <v>8641707.100000007</v>
      </c>
      <c r="F130" s="3">
        <f t="shared" si="13"/>
        <v>16374934.501902713</v>
      </c>
    </row>
    <row r="131" spans="1:6" ht="12.75">
      <c r="A131" s="3">
        <f t="shared" si="9"/>
        <v>25.99999999999994</v>
      </c>
      <c r="B131">
        <f>Intermediate!K127*(Intermediate!$Q$7-Intermediate!H127)</f>
        <v>25055194.40088212</v>
      </c>
      <c r="C131" s="3">
        <f t="shared" si="10"/>
        <v>1259999.9999999993</v>
      </c>
      <c r="D131" s="3">
        <f t="shared" si="11"/>
        <v>7392987.000000008</v>
      </c>
      <c r="E131" s="3">
        <f t="shared" si="12"/>
        <v>8652987.000000007</v>
      </c>
      <c r="F131" s="3">
        <f t="shared" si="13"/>
        <v>16402207.400882114</v>
      </c>
    </row>
    <row r="132" spans="1:6" ht="12.75">
      <c r="A132" s="3">
        <f t="shared" si="9"/>
        <v>26.19999999999994</v>
      </c>
      <c r="B132">
        <f>Intermediate!K128*(Intermediate!$Q$7-Intermediate!H128)</f>
        <v>25093095.265926104</v>
      </c>
      <c r="C132" s="3">
        <f t="shared" si="10"/>
        <v>1261999.9999999993</v>
      </c>
      <c r="D132" s="3">
        <f t="shared" si="11"/>
        <v>7402266.900000007</v>
      </c>
      <c r="E132" s="3">
        <f t="shared" si="12"/>
        <v>8664266.900000006</v>
      </c>
      <c r="F132" s="3">
        <f t="shared" si="13"/>
        <v>16428828.365926098</v>
      </c>
    </row>
    <row r="133" spans="1:6" ht="12.75">
      <c r="A133" s="3">
        <f t="shared" si="9"/>
        <v>26.399999999999938</v>
      </c>
      <c r="B133">
        <f>Intermediate!K129*(Intermediate!$Q$7-Intermediate!H129)</f>
        <v>25130353.849196855</v>
      </c>
      <c r="C133" s="3">
        <f t="shared" si="10"/>
        <v>1263999.9999999993</v>
      </c>
      <c r="D133" s="3">
        <f t="shared" si="11"/>
        <v>7411546.800000007</v>
      </c>
      <c r="E133" s="3">
        <f t="shared" si="12"/>
        <v>8675546.800000006</v>
      </c>
      <c r="F133" s="3">
        <f t="shared" si="13"/>
        <v>16454807.049196849</v>
      </c>
    </row>
    <row r="134" spans="1:6" ht="12.75">
      <c r="A134" s="3">
        <f t="shared" si="9"/>
        <v>26.599999999999937</v>
      </c>
      <c r="B134">
        <f>Intermediate!K130*(Intermediate!$Q$7-Intermediate!H130)</f>
        <v>25166979.606219992</v>
      </c>
      <c r="C134" s="3">
        <f t="shared" si="10"/>
        <v>1265999.9999999993</v>
      </c>
      <c r="D134" s="3">
        <f t="shared" si="11"/>
        <v>7420826.700000008</v>
      </c>
      <c r="E134" s="3">
        <f t="shared" si="12"/>
        <v>8686826.700000007</v>
      </c>
      <c r="F134" s="3">
        <f t="shared" si="13"/>
        <v>16480152.906219985</v>
      </c>
    </row>
    <row r="135" spans="1:6" ht="12.75">
      <c r="A135" s="3">
        <f t="shared" si="9"/>
        <v>26.799999999999937</v>
      </c>
      <c r="B135">
        <f>Intermediate!K131*(Intermediate!$Q$7-Intermediate!H131)</f>
        <v>25202981.801054932</v>
      </c>
      <c r="C135" s="3">
        <f t="shared" si="10"/>
        <v>1267999.9999999993</v>
      </c>
      <c r="D135" s="3">
        <f t="shared" si="11"/>
        <v>7430106.600000007</v>
      </c>
      <c r="E135" s="3">
        <f t="shared" si="12"/>
        <v>8698106.600000007</v>
      </c>
      <c r="F135" s="3">
        <f t="shared" si="13"/>
        <v>16504875.201054925</v>
      </c>
    </row>
    <row r="136" spans="1:6" ht="12.75">
      <c r="A136" s="3">
        <f aca="true" t="shared" si="14" ref="A136:A199">A135+$K$25</f>
        <v>26.999999999999936</v>
      </c>
      <c r="B136">
        <f>Intermediate!K132*(Intermediate!$Q$7-Intermediate!H132)</f>
        <v>25238369.511297174</v>
      </c>
      <c r="C136" s="3">
        <f t="shared" si="10"/>
        <v>1269999.9999999993</v>
      </c>
      <c r="D136" s="3">
        <f t="shared" si="11"/>
        <v>7439386.5000000065</v>
      </c>
      <c r="E136" s="3">
        <f t="shared" si="12"/>
        <v>8709386.500000006</v>
      </c>
      <c r="F136" s="3">
        <f t="shared" si="13"/>
        <v>16528983.011297168</v>
      </c>
    </row>
    <row r="137" spans="1:6" ht="12.75">
      <c r="A137" s="3">
        <f t="shared" si="14"/>
        <v>27.199999999999935</v>
      </c>
      <c r="B137">
        <f>Intermediate!K133*(Intermediate!$Q$7-Intermediate!H133)</f>
        <v>25273151.632918708</v>
      </c>
      <c r="C137" s="3">
        <f t="shared" si="10"/>
        <v>1271999.9999999993</v>
      </c>
      <c r="D137" s="3">
        <f t="shared" si="11"/>
        <v>7448666.400000007</v>
      </c>
      <c r="E137" s="3">
        <f t="shared" si="12"/>
        <v>8720666.400000006</v>
      </c>
      <c r="F137" s="3">
        <f t="shared" si="13"/>
        <v>16552485.232918702</v>
      </c>
    </row>
    <row r="138" spans="1:6" ht="12.75">
      <c r="A138" s="3">
        <f t="shared" si="14"/>
        <v>27.399999999999935</v>
      </c>
      <c r="B138">
        <f>Intermediate!K134*(Intermediate!$Q$7-Intermediate!H134)</f>
        <v>25307336.884953145</v>
      </c>
      <c r="C138" s="3">
        <f t="shared" si="10"/>
        <v>1273999.9999999993</v>
      </c>
      <c r="D138" s="3">
        <f t="shared" si="11"/>
        <v>7457946.300000007</v>
      </c>
      <c r="E138" s="3">
        <f t="shared" si="12"/>
        <v>8731946.300000006</v>
      </c>
      <c r="F138" s="3">
        <f t="shared" si="13"/>
        <v>16575390.584953139</v>
      </c>
    </row>
    <row r="139" spans="1:6" ht="12.75">
      <c r="A139" s="3">
        <f t="shared" si="14"/>
        <v>27.599999999999934</v>
      </c>
      <c r="B139">
        <f>Intermediate!K135*(Intermediate!$Q$7-Intermediate!H135)</f>
        <v>25340933.814031344</v>
      </c>
      <c r="C139" s="3">
        <f t="shared" si="10"/>
        <v>1275999.9999999993</v>
      </c>
      <c r="D139" s="3">
        <f t="shared" si="11"/>
        <v>7467226.200000009</v>
      </c>
      <c r="E139" s="3">
        <f t="shared" si="12"/>
        <v>8743226.200000009</v>
      </c>
      <c r="F139" s="3">
        <f t="shared" si="13"/>
        <v>16597707.614031335</v>
      </c>
    </row>
    <row r="140" spans="1:6" ht="12.75">
      <c r="A140" s="3">
        <f t="shared" si="14"/>
        <v>27.799999999999933</v>
      </c>
      <c r="B140">
        <f>Intermediate!K136*(Intermediate!$Q$7-Intermediate!H136)</f>
        <v>25373950.79877339</v>
      </c>
      <c r="C140" s="3">
        <f t="shared" si="10"/>
        <v>1277999.9999999993</v>
      </c>
      <c r="D140" s="3">
        <f t="shared" si="11"/>
        <v>7476506.100000007</v>
      </c>
      <c r="E140" s="3">
        <f t="shared" si="12"/>
        <v>8754506.100000007</v>
      </c>
      <c r="F140" s="3">
        <f t="shared" si="13"/>
        <v>16619444.698773382</v>
      </c>
    </row>
    <row r="141" spans="1:6" ht="12.75">
      <c r="A141" s="3">
        <f t="shared" si="14"/>
        <v>27.999999999999932</v>
      </c>
      <c r="B141">
        <f>Intermediate!K137*(Intermediate!$Q$7-Intermediate!H137)</f>
        <v>25406396.054042235</v>
      </c>
      <c r="C141" s="3">
        <f t="shared" si="10"/>
        <v>1279999.9999999993</v>
      </c>
      <c r="D141" s="3">
        <f t="shared" si="11"/>
        <v>7485786.000000007</v>
      </c>
      <c r="E141" s="3">
        <f t="shared" si="12"/>
        <v>8765786.000000007</v>
      </c>
      <c r="F141" s="3">
        <f t="shared" si="13"/>
        <v>16640610.054042228</v>
      </c>
    </row>
    <row r="142" spans="1:6" ht="12.75">
      <c r="A142" s="3">
        <f t="shared" si="14"/>
        <v>28.199999999999932</v>
      </c>
      <c r="B142">
        <f>Intermediate!K138*(Intermediate!$Q$7-Intermediate!H138)</f>
        <v>25438277.635064427</v>
      </c>
      <c r="C142" s="3">
        <f t="shared" si="10"/>
        <v>1281999.9999999993</v>
      </c>
      <c r="D142" s="3">
        <f t="shared" si="11"/>
        <v>7495065.900000007</v>
      </c>
      <c r="E142" s="3">
        <f t="shared" si="12"/>
        <v>8777065.900000006</v>
      </c>
      <c r="F142" s="3">
        <f t="shared" si="13"/>
        <v>16661211.73506442</v>
      </c>
    </row>
    <row r="143" spans="1:6" ht="12.75">
      <c r="A143" s="3">
        <f t="shared" si="14"/>
        <v>28.39999999999993</v>
      </c>
      <c r="B143">
        <f>Intermediate!K139*(Intermediate!$Q$7-Intermediate!H139)</f>
        <v>25469603.44142261</v>
      </c>
      <c r="C143" s="3">
        <f t="shared" si="10"/>
        <v>1283999.9999999993</v>
      </c>
      <c r="D143" s="3">
        <f t="shared" si="11"/>
        <v>7504345.800000008</v>
      </c>
      <c r="E143" s="3">
        <f t="shared" si="12"/>
        <v>8788345.800000008</v>
      </c>
      <c r="F143" s="3">
        <f t="shared" si="13"/>
        <v>16681257.641422603</v>
      </c>
    </row>
    <row r="144" spans="1:6" ht="12.75">
      <c r="A144" s="3">
        <f t="shared" si="14"/>
        <v>28.59999999999993</v>
      </c>
      <c r="B144">
        <f>Intermediate!K140*(Intermediate!$Q$7-Intermediate!H140)</f>
        <v>25500381.220924955</v>
      </c>
      <c r="C144" s="3">
        <f t="shared" si="10"/>
        <v>1285999.9999999993</v>
      </c>
      <c r="D144" s="3">
        <f t="shared" si="11"/>
        <v>7513625.700000008</v>
      </c>
      <c r="E144" s="3">
        <f t="shared" si="12"/>
        <v>8799625.700000007</v>
      </c>
      <c r="F144" s="3">
        <f t="shared" si="13"/>
        <v>16700755.520924948</v>
      </c>
    </row>
    <row r="145" spans="1:6" ht="12.75">
      <c r="A145" s="3">
        <f t="shared" si="14"/>
        <v>28.79999999999993</v>
      </c>
      <c r="B145">
        <f>Intermediate!K141*(Intermediate!$Q$7-Intermediate!H141)</f>
        <v>25530618.57335567</v>
      </c>
      <c r="C145" s="3">
        <f t="shared" si="10"/>
        <v>1287999.9999999993</v>
      </c>
      <c r="D145" s="3">
        <f t="shared" si="11"/>
        <v>7522905.600000006</v>
      </c>
      <c r="E145" s="3">
        <f t="shared" si="12"/>
        <v>8810905.600000005</v>
      </c>
      <c r="F145" s="3">
        <f t="shared" si="13"/>
        <v>16719712.973355666</v>
      </c>
    </row>
    <row r="146" spans="1:6" ht="12.75">
      <c r="A146" s="3">
        <f t="shared" si="14"/>
        <v>28.99999999999993</v>
      </c>
      <c r="B146">
        <f>Intermediate!K142*(Intermediate!$Q$7-Intermediate!H142)</f>
        <v>25560322.954111233</v>
      </c>
      <c r="C146" s="3">
        <f t="shared" si="10"/>
        <v>1289999.9999999993</v>
      </c>
      <c r="D146" s="3">
        <f t="shared" si="11"/>
        <v>7532185.500000007</v>
      </c>
      <c r="E146" s="3">
        <f t="shared" si="12"/>
        <v>8822185.500000007</v>
      </c>
      <c r="F146" s="3">
        <f t="shared" si="13"/>
        <v>16738137.454111226</v>
      </c>
    </row>
    <row r="147" spans="1:6" ht="12.75">
      <c r="A147" s="3">
        <f t="shared" si="14"/>
        <v>29.19999999999993</v>
      </c>
      <c r="B147">
        <f>Intermediate!K143*(Intermediate!$Q$7-Intermediate!H143)</f>
        <v>25589501.67772651</v>
      </c>
      <c r="C147" s="3">
        <f t="shared" si="10"/>
        <v>1291999.9999999993</v>
      </c>
      <c r="D147" s="3">
        <f t="shared" si="11"/>
        <v>7541465.400000008</v>
      </c>
      <c r="E147" s="3">
        <f t="shared" si="12"/>
        <v>8833465.400000008</v>
      </c>
      <c r="F147" s="3">
        <f t="shared" si="13"/>
        <v>16756036.277726503</v>
      </c>
    </row>
    <row r="148" spans="1:6" ht="12.75">
      <c r="A148" s="3">
        <f t="shared" si="14"/>
        <v>29.399999999999928</v>
      </c>
      <c r="B148">
        <f>Intermediate!K144*(Intermediate!$Q$7-Intermediate!H144)</f>
        <v>25618161.92129454</v>
      </c>
      <c r="C148" s="3">
        <f t="shared" si="10"/>
        <v>1293999.9999999993</v>
      </c>
      <c r="D148" s="3">
        <f t="shared" si="11"/>
        <v>7550745.300000008</v>
      </c>
      <c r="E148" s="3">
        <f t="shared" si="12"/>
        <v>8844745.300000008</v>
      </c>
      <c r="F148" s="3">
        <f t="shared" si="13"/>
        <v>16773416.621294532</v>
      </c>
    </row>
    <row r="149" spans="1:6" ht="12.75">
      <c r="A149" s="3">
        <f t="shared" si="14"/>
        <v>29.599999999999927</v>
      </c>
      <c r="B149">
        <f>Intermediate!K145*(Intermediate!$Q$7-Intermediate!H145)</f>
        <v>25646310.727784008</v>
      </c>
      <c r="C149" s="3">
        <f t="shared" si="10"/>
        <v>1295999.9999999993</v>
      </c>
      <c r="D149" s="3">
        <f t="shared" si="11"/>
        <v>7560025.200000008</v>
      </c>
      <c r="E149" s="3">
        <f t="shared" si="12"/>
        <v>8856025.200000007</v>
      </c>
      <c r="F149" s="3">
        <f t="shared" si="13"/>
        <v>16790285.527784</v>
      </c>
    </row>
    <row r="150" spans="1:6" ht="12.75">
      <c r="A150" s="3">
        <f t="shared" si="14"/>
        <v>29.799999999999926</v>
      </c>
      <c r="B150">
        <f>Intermediate!K146*(Intermediate!$Q$7-Intermediate!H146)</f>
        <v>25673955.009258125</v>
      </c>
      <c r="C150" s="3">
        <f t="shared" si="10"/>
        <v>1297999.9999999993</v>
      </c>
      <c r="D150" s="3">
        <f t="shared" si="11"/>
        <v>7569305.100000007</v>
      </c>
      <c r="E150" s="3">
        <f t="shared" si="12"/>
        <v>8867305.100000007</v>
      </c>
      <c r="F150" s="3">
        <f t="shared" si="13"/>
        <v>16806649.90925812</v>
      </c>
    </row>
    <row r="151" spans="1:6" ht="12.75">
      <c r="A151" s="3">
        <f t="shared" si="14"/>
        <v>29.999999999999925</v>
      </c>
      <c r="B151">
        <f>Intermediate!K147*(Intermediate!$Q$7-Intermediate!H147)</f>
        <v>25701101.549998194</v>
      </c>
      <c r="C151" s="3">
        <f t="shared" si="10"/>
        <v>1299999.9999999993</v>
      </c>
      <c r="D151" s="3">
        <f t="shared" si="11"/>
        <v>7578585.000000007</v>
      </c>
      <c r="E151" s="3">
        <f t="shared" si="12"/>
        <v>8878585.000000007</v>
      </c>
      <c r="F151" s="3">
        <f t="shared" si="13"/>
        <v>16822516.549998187</v>
      </c>
    </row>
    <row r="152" spans="1:6" ht="12.75">
      <c r="A152" s="3">
        <f t="shared" si="14"/>
        <v>30.199999999999925</v>
      </c>
      <c r="B152">
        <f>Intermediate!K148*(Intermediate!$Q$7-Intermediate!H148)</f>
        <v>25727757.00953534</v>
      </c>
      <c r="C152" s="3">
        <f t="shared" si="10"/>
        <v>1301999.9999999993</v>
      </c>
      <c r="D152" s="3">
        <f t="shared" si="11"/>
        <v>7587864.900000008</v>
      </c>
      <c r="E152" s="3">
        <f t="shared" si="12"/>
        <v>8889864.900000008</v>
      </c>
      <c r="F152" s="3">
        <f t="shared" si="13"/>
        <v>16837892.10953533</v>
      </c>
    </row>
    <row r="153" spans="1:6" ht="12.75">
      <c r="A153" s="3">
        <f t="shared" si="14"/>
        <v>30.399999999999924</v>
      </c>
      <c r="B153">
        <f>Intermediate!K149*(Intermediate!$Q$7-Intermediate!H149)</f>
        <v>25753927.92559382</v>
      </c>
      <c r="C153" s="3">
        <f t="shared" si="10"/>
        <v>1303999.9999999993</v>
      </c>
      <c r="D153" s="3">
        <f t="shared" si="11"/>
        <v>7597144.800000006</v>
      </c>
      <c r="E153" s="3">
        <f t="shared" si="12"/>
        <v>8901144.800000006</v>
      </c>
      <c r="F153" s="3">
        <f t="shared" si="13"/>
        <v>16852783.12559381</v>
      </c>
    </row>
    <row r="154" spans="1:6" ht="12.75">
      <c r="A154" s="3">
        <f t="shared" si="14"/>
        <v>30.599999999999923</v>
      </c>
      <c r="B154">
        <f>Intermediate!K150*(Intermediate!$Q$7-Intermediate!H150)</f>
        <v>25779620.71694864</v>
      </c>
      <c r="C154" s="3">
        <f t="shared" si="10"/>
        <v>1305999.9999999993</v>
      </c>
      <c r="D154" s="3">
        <f t="shared" si="11"/>
        <v>7606424.700000007</v>
      </c>
      <c r="E154" s="3">
        <f t="shared" si="12"/>
        <v>8912424.700000007</v>
      </c>
      <c r="F154" s="3">
        <f t="shared" si="13"/>
        <v>16867196.016948633</v>
      </c>
    </row>
    <row r="155" spans="1:6" ht="12.75">
      <c r="A155" s="3">
        <f t="shared" si="14"/>
        <v>30.799999999999923</v>
      </c>
      <c r="B155">
        <f>Intermediate!K151*(Intermediate!$Q$7-Intermediate!H151)</f>
        <v>25804841.686200798</v>
      </c>
      <c r="C155" s="3">
        <f t="shared" si="10"/>
        <v>1307999.9999999993</v>
      </c>
      <c r="D155" s="3">
        <f t="shared" si="11"/>
        <v>7615704.600000006</v>
      </c>
      <c r="E155" s="3">
        <f t="shared" si="12"/>
        <v>8923704.600000005</v>
      </c>
      <c r="F155" s="3">
        <f t="shared" si="13"/>
        <v>16881137.086200792</v>
      </c>
    </row>
    <row r="156" spans="1:6" ht="12.75">
      <c r="A156" s="3">
        <f t="shared" si="14"/>
        <v>30.999999999999922</v>
      </c>
      <c r="B156">
        <f>Intermediate!K152*(Intermediate!$Q$7-Intermediate!H152)</f>
        <v>25829597.022472747</v>
      </c>
      <c r="C156" s="3">
        <f aca="true" t="shared" si="15" ref="C156:C219">(A156&gt;0)*($N$10+2*A156*$N$11)</f>
        <v>1309999.9999999993</v>
      </c>
      <c r="D156" s="3">
        <f aca="true" t="shared" si="16" ref="D156:D219">((((2*A156/$N$7)+$N$8)*$N$6)-A156)*$K$20</f>
        <v>7624984.500000007</v>
      </c>
      <c r="E156" s="3">
        <f aca="true" t="shared" si="17" ref="E156:E219">C156+D156</f>
        <v>8934984.500000007</v>
      </c>
      <c r="F156" s="3">
        <f aca="true" t="shared" si="18" ref="F156:F219">B156-E156</f>
        <v>16894612.52247274</v>
      </c>
    </row>
    <row r="157" spans="1:6" ht="12.75">
      <c r="A157" s="3">
        <f t="shared" si="14"/>
        <v>31.19999999999992</v>
      </c>
      <c r="B157">
        <f>Intermediate!K153*(Intermediate!$Q$7-Intermediate!H153)</f>
        <v>25853892.804026894</v>
      </c>
      <c r="C157" s="3">
        <f t="shared" si="15"/>
        <v>1311999.999999999</v>
      </c>
      <c r="D157" s="3">
        <f t="shared" si="16"/>
        <v>7634264.400000008</v>
      </c>
      <c r="E157" s="3">
        <f t="shared" si="17"/>
        <v>8946264.400000006</v>
      </c>
      <c r="F157" s="3">
        <f t="shared" si="18"/>
        <v>16907628.40402689</v>
      </c>
    </row>
    <row r="158" spans="1:6" ht="12.75">
      <c r="A158" s="3">
        <f t="shared" si="14"/>
        <v>31.39999999999992</v>
      </c>
      <c r="B158">
        <f>Intermediate!K154*(Intermediate!$Q$7-Intermediate!H154)</f>
        <v>25877735.000809938</v>
      </c>
      <c r="C158" s="3">
        <f t="shared" si="15"/>
        <v>1313999.999999999</v>
      </c>
      <c r="D158" s="3">
        <f t="shared" si="16"/>
        <v>7643544.300000007</v>
      </c>
      <c r="E158" s="3">
        <f t="shared" si="17"/>
        <v>8957544.300000006</v>
      </c>
      <c r="F158" s="3">
        <f t="shared" si="18"/>
        <v>16920190.700809933</v>
      </c>
    </row>
    <row r="159" spans="1:6" ht="12.75">
      <c r="A159" s="3">
        <f t="shared" si="14"/>
        <v>31.59999999999992</v>
      </c>
      <c r="B159">
        <f>Intermediate!K155*(Intermediate!$Q$7-Intermediate!H155)</f>
        <v>25901129.476925235</v>
      </c>
      <c r="C159" s="3">
        <f t="shared" si="15"/>
        <v>1315999.999999999</v>
      </c>
      <c r="D159" s="3">
        <f t="shared" si="16"/>
        <v>7652824.200000008</v>
      </c>
      <c r="E159" s="3">
        <f t="shared" si="17"/>
        <v>8968824.200000007</v>
      </c>
      <c r="F159" s="3">
        <f t="shared" si="18"/>
        <v>16932305.27692523</v>
      </c>
    </row>
    <row r="160" spans="1:6" ht="12.75">
      <c r="A160" s="3">
        <f t="shared" si="14"/>
        <v>31.79999999999992</v>
      </c>
      <c r="B160">
        <f>Intermediate!K156*(Intermediate!$Q$7-Intermediate!H156)</f>
        <v>25924081.993035797</v>
      </c>
      <c r="C160" s="3">
        <f t="shared" si="15"/>
        <v>1317999.999999999</v>
      </c>
      <c r="D160" s="3">
        <f t="shared" si="16"/>
        <v>7662104.100000007</v>
      </c>
      <c r="E160" s="3">
        <f t="shared" si="17"/>
        <v>8980104.100000005</v>
      </c>
      <c r="F160" s="3">
        <f t="shared" si="18"/>
        <v>16943977.89303579</v>
      </c>
    </row>
    <row r="161" spans="1:6" ht="12.75">
      <c r="A161" s="3">
        <f t="shared" si="14"/>
        <v>31.99999999999992</v>
      </c>
      <c r="B161">
        <f>Intermediate!K157*(Intermediate!$Q$7-Intermediate!H157)</f>
        <v>25946598.208700392</v>
      </c>
      <c r="C161" s="3">
        <f t="shared" si="15"/>
        <v>1319999.999999999</v>
      </c>
      <c r="D161" s="3">
        <f t="shared" si="16"/>
        <v>7671384.000000007</v>
      </c>
      <c r="E161" s="3">
        <f t="shared" si="17"/>
        <v>8991384.000000007</v>
      </c>
      <c r="F161" s="3">
        <f t="shared" si="18"/>
        <v>16955214.208700385</v>
      </c>
    </row>
    <row r="162" spans="1:6" ht="12.75">
      <c r="A162" s="3">
        <f t="shared" si="14"/>
        <v>32.19999999999992</v>
      </c>
      <c r="B162">
        <f>Intermediate!K158*(Intermediate!$Q$7-Intermediate!H158)</f>
        <v>25968683.684644546</v>
      </c>
      <c r="C162" s="3">
        <f t="shared" si="15"/>
        <v>1321999.999999999</v>
      </c>
      <c r="D162" s="3">
        <f t="shared" si="16"/>
        <v>7680663.900000007</v>
      </c>
      <c r="E162" s="3">
        <f t="shared" si="17"/>
        <v>9002663.900000006</v>
      </c>
      <c r="F162" s="3">
        <f t="shared" si="18"/>
        <v>16966019.78464454</v>
      </c>
    </row>
    <row r="163" spans="1:6" ht="12.75">
      <c r="A163" s="3">
        <f t="shared" si="14"/>
        <v>32.39999999999992</v>
      </c>
      <c r="B163">
        <f>Intermediate!K159*(Intermediate!$Q$7-Intermediate!H159)</f>
        <v>25990343.884969175</v>
      </c>
      <c r="C163" s="3">
        <f t="shared" si="15"/>
        <v>1323999.999999999</v>
      </c>
      <c r="D163" s="3">
        <f t="shared" si="16"/>
        <v>7689943.800000007</v>
      </c>
      <c r="E163" s="3">
        <f t="shared" si="17"/>
        <v>9013943.800000006</v>
      </c>
      <c r="F163" s="3">
        <f t="shared" si="18"/>
        <v>16976400.08496917</v>
      </c>
    </row>
    <row r="164" spans="1:6" ht="12.75">
      <c r="A164" s="3">
        <f t="shared" si="14"/>
        <v>32.59999999999992</v>
      </c>
      <c r="B164">
        <f>Intermediate!K160*(Intermediate!$Q$7-Intermediate!H160)</f>
        <v>26011584.179298323</v>
      </c>
      <c r="C164" s="3">
        <f t="shared" si="15"/>
        <v>1325999.9999999993</v>
      </c>
      <c r="D164" s="3">
        <f t="shared" si="16"/>
        <v>7699223.700000008</v>
      </c>
      <c r="E164" s="3">
        <f t="shared" si="17"/>
        <v>9025223.700000007</v>
      </c>
      <c r="F164" s="3">
        <f t="shared" si="18"/>
        <v>16986360.479298316</v>
      </c>
    </row>
    <row r="165" spans="1:6" ht="12.75">
      <c r="A165" s="3">
        <f t="shared" si="14"/>
        <v>32.799999999999926</v>
      </c>
      <c r="B165">
        <f>Intermediate!K161*(Intermediate!$Q$7-Intermediate!H161)</f>
        <v>26032409.844868474</v>
      </c>
      <c r="C165" s="3">
        <f t="shared" si="15"/>
        <v>1327999.9999999993</v>
      </c>
      <c r="D165" s="3">
        <f t="shared" si="16"/>
        <v>7708503.600000008</v>
      </c>
      <c r="E165" s="3">
        <f t="shared" si="17"/>
        <v>9036503.600000007</v>
      </c>
      <c r="F165" s="3">
        <f t="shared" si="18"/>
        <v>16995906.244868465</v>
      </c>
    </row>
    <row r="166" spans="1:6" ht="12.75">
      <c r="A166" s="3">
        <f t="shared" si="14"/>
        <v>32.99999999999993</v>
      </c>
      <c r="B166">
        <f>Intermediate!K162*(Intermediate!$Q$7-Intermediate!H162)</f>
        <v>26052826.068561036</v>
      </c>
      <c r="C166" s="3">
        <f t="shared" si="15"/>
        <v>1329999.9999999993</v>
      </c>
      <c r="D166" s="3">
        <f t="shared" si="16"/>
        <v>7717783.500000007</v>
      </c>
      <c r="E166" s="3">
        <f t="shared" si="17"/>
        <v>9047783.500000007</v>
      </c>
      <c r="F166" s="3">
        <f t="shared" si="18"/>
        <v>17005042.56856103</v>
      </c>
    </row>
    <row r="167" spans="1:6" ht="12.75">
      <c r="A167" s="3">
        <f t="shared" si="14"/>
        <v>33.19999999999993</v>
      </c>
      <c r="B167">
        <f>Intermediate!K163*(Intermediate!$Q$7-Intermediate!H163)</f>
        <v>26072837.94887997</v>
      </c>
      <c r="C167" s="3">
        <f t="shared" si="15"/>
        <v>1331999.9999999993</v>
      </c>
      <c r="D167" s="3">
        <f t="shared" si="16"/>
        <v>7727063.400000007</v>
      </c>
      <c r="E167" s="3">
        <f t="shared" si="17"/>
        <v>9059063.400000006</v>
      </c>
      <c r="F167" s="3">
        <f t="shared" si="18"/>
        <v>17013774.548879962</v>
      </c>
    </row>
    <row r="168" spans="1:6" ht="12.75">
      <c r="A168" s="3">
        <f t="shared" si="14"/>
        <v>33.399999999999935</v>
      </c>
      <c r="B168">
        <f>Intermediate!K164*(Intermediate!$Q$7-Intermediate!H164)</f>
        <v>26092450.49787627</v>
      </c>
      <c r="C168" s="3">
        <f t="shared" si="15"/>
        <v>1333999.9999999993</v>
      </c>
      <c r="D168" s="3">
        <f t="shared" si="16"/>
        <v>7736343.300000008</v>
      </c>
      <c r="E168" s="3">
        <f t="shared" si="17"/>
        <v>9070343.300000008</v>
      </c>
      <c r="F168" s="3">
        <f t="shared" si="18"/>
        <v>17022107.197876263</v>
      </c>
    </row>
    <row r="169" spans="1:6" ht="12.75">
      <c r="A169" s="3">
        <f t="shared" si="14"/>
        <v>33.59999999999994</v>
      </c>
      <c r="B169">
        <f>Intermediate!K165*(Intermediate!$Q$7-Intermediate!H165)</f>
        <v>26111668.643021103</v>
      </c>
      <c r="C169" s="3">
        <f t="shared" si="15"/>
        <v>1335999.9999999993</v>
      </c>
      <c r="D169" s="3">
        <f t="shared" si="16"/>
        <v>7745623.200000008</v>
      </c>
      <c r="E169" s="3">
        <f t="shared" si="17"/>
        <v>9081623.200000007</v>
      </c>
      <c r="F169" s="3">
        <f t="shared" si="18"/>
        <v>17030045.443021096</v>
      </c>
    </row>
    <row r="170" spans="1:6" ht="12.75">
      <c r="A170" s="3">
        <f t="shared" si="14"/>
        <v>33.79999999999994</v>
      </c>
      <c r="B170">
        <f>Intermediate!K166*(Intermediate!$Q$7-Intermediate!H166)</f>
        <v>26130497.22902908</v>
      </c>
      <c r="C170" s="3">
        <f t="shared" si="15"/>
        <v>1337999.9999999995</v>
      </c>
      <c r="D170" s="3">
        <f t="shared" si="16"/>
        <v>7754903.100000008</v>
      </c>
      <c r="E170" s="3">
        <f t="shared" si="17"/>
        <v>9092903.100000007</v>
      </c>
      <c r="F170" s="3">
        <f t="shared" si="18"/>
        <v>17037594.129029073</v>
      </c>
    </row>
    <row r="171" spans="1:6" ht="12.75">
      <c r="A171" s="3">
        <f t="shared" si="14"/>
        <v>33.99999999999994</v>
      </c>
      <c r="B171">
        <f>Intermediate!K167*(Intermediate!$Q$7-Intermediate!H167)</f>
        <v>26148941.01963338</v>
      </c>
      <c r="C171" s="3">
        <f t="shared" si="15"/>
        <v>1339999.9999999995</v>
      </c>
      <c r="D171" s="3">
        <f t="shared" si="16"/>
        <v>7764183.000000008</v>
      </c>
      <c r="E171" s="3">
        <f t="shared" si="17"/>
        <v>9104183.000000007</v>
      </c>
      <c r="F171" s="3">
        <f t="shared" si="18"/>
        <v>17044758.01963337</v>
      </c>
    </row>
    <row r="172" spans="1:6" ht="12.75">
      <c r="A172" s="3">
        <f t="shared" si="14"/>
        <v>34.199999999999946</v>
      </c>
      <c r="B172">
        <f>Intermediate!K168*(Intermediate!$Q$7-Intermediate!H168)</f>
        <v>26167004.69931415</v>
      </c>
      <c r="C172" s="3">
        <f t="shared" si="15"/>
        <v>1341999.9999999995</v>
      </c>
      <c r="D172" s="3">
        <f t="shared" si="16"/>
        <v>7773462.900000009</v>
      </c>
      <c r="E172" s="3">
        <f t="shared" si="17"/>
        <v>9115462.900000008</v>
      </c>
      <c r="F172" s="3">
        <f t="shared" si="18"/>
        <v>17051541.79931414</v>
      </c>
    </row>
    <row r="173" spans="1:6" ht="12.75">
      <c r="A173" s="3">
        <f t="shared" si="14"/>
        <v>34.39999999999995</v>
      </c>
      <c r="B173">
        <f>Intermediate!K169*(Intermediate!$Q$7-Intermediate!H169)</f>
        <v>26184692.874981757</v>
      </c>
      <c r="C173" s="3">
        <f t="shared" si="15"/>
        <v>1343999.9999999995</v>
      </c>
      <c r="D173" s="3">
        <f t="shared" si="16"/>
        <v>7782742.800000008</v>
      </c>
      <c r="E173" s="3">
        <f t="shared" si="17"/>
        <v>9126742.800000008</v>
      </c>
      <c r="F173" s="3">
        <f t="shared" si="18"/>
        <v>17057950.07498175</v>
      </c>
    </row>
    <row r="174" spans="1:6" ht="12.75">
      <c r="A174" s="3">
        <f t="shared" si="14"/>
        <v>34.59999999999995</v>
      </c>
      <c r="B174">
        <f>Intermediate!K170*(Intermediate!$Q$7-Intermediate!H170)</f>
        <v>26202010.077616062</v>
      </c>
      <c r="C174" s="3">
        <f t="shared" si="15"/>
        <v>1345999.9999999995</v>
      </c>
      <c r="D174" s="3">
        <f t="shared" si="16"/>
        <v>7792022.7000000095</v>
      </c>
      <c r="E174" s="3">
        <f t="shared" si="17"/>
        <v>9138022.700000009</v>
      </c>
      <c r="F174" s="3">
        <f t="shared" si="18"/>
        <v>17063987.377616055</v>
      </c>
    </row>
    <row r="175" spans="1:6" ht="12.75">
      <c r="A175" s="3">
        <f t="shared" si="14"/>
        <v>34.799999999999955</v>
      </c>
      <c r="B175">
        <f>Intermediate!K171*(Intermediate!$Q$7-Intermediate!H171)</f>
        <v>26218960.763863456</v>
      </c>
      <c r="C175" s="3">
        <f t="shared" si="15"/>
        <v>1347999.9999999995</v>
      </c>
      <c r="D175" s="3">
        <f t="shared" si="16"/>
        <v>7801302.600000009</v>
      </c>
      <c r="E175" s="3">
        <f t="shared" si="17"/>
        <v>9149302.600000009</v>
      </c>
      <c r="F175" s="3">
        <f t="shared" si="18"/>
        <v>17069658.163863447</v>
      </c>
    </row>
    <row r="176" spans="1:6" ht="12.75">
      <c r="A176" s="3">
        <f t="shared" si="14"/>
        <v>34.99999999999996</v>
      </c>
      <c r="B176">
        <f>Intermediate!K172*(Intermediate!$Q$7-Intermediate!H172)</f>
        <v>26235549.3175926</v>
      </c>
      <c r="C176" s="3">
        <f t="shared" si="15"/>
        <v>1349999.9999999995</v>
      </c>
      <c r="D176" s="3">
        <f t="shared" si="16"/>
        <v>7810582.500000008</v>
      </c>
      <c r="E176" s="3">
        <f t="shared" si="17"/>
        <v>9160582.500000007</v>
      </c>
      <c r="F176" s="3">
        <f t="shared" si="18"/>
        <v>17074966.81759259</v>
      </c>
    </row>
    <row r="177" spans="1:6" ht="12.75">
      <c r="A177" s="3">
        <f t="shared" si="14"/>
        <v>35.19999999999996</v>
      </c>
      <c r="B177">
        <f>Intermediate!K173*(Intermediate!$Q$7-Intermediate!H173)</f>
        <v>26251780.051410273</v>
      </c>
      <c r="C177" s="3">
        <f t="shared" si="15"/>
        <v>1351999.9999999995</v>
      </c>
      <c r="D177" s="3">
        <f t="shared" si="16"/>
        <v>7819862.400000009</v>
      </c>
      <c r="E177" s="3">
        <f t="shared" si="17"/>
        <v>9171862.400000008</v>
      </c>
      <c r="F177" s="3">
        <f t="shared" si="18"/>
        <v>17079917.651410267</v>
      </c>
    </row>
    <row r="178" spans="1:6" ht="12.75">
      <c r="A178" s="3">
        <f t="shared" si="14"/>
        <v>35.39999999999996</v>
      </c>
      <c r="B178">
        <f>Intermediate!K174*(Intermediate!$Q$7-Intermediate!H174)</f>
        <v>26267657.208138708</v>
      </c>
      <c r="C178" s="3">
        <f t="shared" si="15"/>
        <v>1353999.9999999995</v>
      </c>
      <c r="D178" s="3">
        <f t="shared" si="16"/>
        <v>7829142.300000009</v>
      </c>
      <c r="E178" s="3">
        <f t="shared" si="17"/>
        <v>9183142.300000008</v>
      </c>
      <c r="F178" s="3">
        <f t="shared" si="18"/>
        <v>17084514.9081387</v>
      </c>
    </row>
    <row r="179" spans="1:6" ht="12.75">
      <c r="A179" s="3">
        <f t="shared" si="14"/>
        <v>35.599999999999966</v>
      </c>
      <c r="B179">
        <f>Intermediate!K175*(Intermediate!$Q$7-Intermediate!H175)</f>
        <v>26283184.962255184</v>
      </c>
      <c r="C179" s="3">
        <f t="shared" si="15"/>
        <v>1355999.9999999995</v>
      </c>
      <c r="D179" s="3">
        <f t="shared" si="16"/>
        <v>7838422.20000001</v>
      </c>
      <c r="E179" s="3">
        <f t="shared" si="17"/>
        <v>9194422.20000001</v>
      </c>
      <c r="F179" s="3">
        <f t="shared" si="18"/>
        <v>17088762.762255173</v>
      </c>
    </row>
    <row r="180" spans="1:6" ht="12.75">
      <c r="A180" s="3">
        <f t="shared" si="14"/>
        <v>35.79999999999997</v>
      </c>
      <c r="B180">
        <f>Intermediate!K176*(Intermediate!$Q$7-Intermediate!H176)</f>
        <v>26298367.421295516</v>
      </c>
      <c r="C180" s="3">
        <f t="shared" si="15"/>
        <v>1357999.9999999998</v>
      </c>
      <c r="D180" s="3">
        <f t="shared" si="16"/>
        <v>7847702.100000009</v>
      </c>
      <c r="E180" s="3">
        <f t="shared" si="17"/>
        <v>9205702.100000009</v>
      </c>
      <c r="F180" s="3">
        <f t="shared" si="18"/>
        <v>17092665.321295507</v>
      </c>
    </row>
    <row r="181" spans="1:6" ht="12.75">
      <c r="A181" s="3">
        <f t="shared" si="14"/>
        <v>35.99999999999997</v>
      </c>
      <c r="B181">
        <f>Intermediate!K177*(Intermediate!$Q$7-Intermediate!H177)</f>
        <v>26313208.627222076</v>
      </c>
      <c r="C181" s="3">
        <f t="shared" si="15"/>
        <v>1359999.9999999998</v>
      </c>
      <c r="D181" s="3">
        <f t="shared" si="16"/>
        <v>7856982.00000001</v>
      </c>
      <c r="E181" s="3">
        <f t="shared" si="17"/>
        <v>9216982.00000001</v>
      </c>
      <c r="F181" s="3">
        <f t="shared" si="18"/>
        <v>17096226.62722207</v>
      </c>
    </row>
    <row r="182" spans="1:6" ht="12.75">
      <c r="A182" s="3">
        <f t="shared" si="14"/>
        <v>36.199999999999974</v>
      </c>
      <c r="B182">
        <f>Intermediate!K178*(Intermediate!$Q$7-Intermediate!H178)</f>
        <v>26327712.557757713</v>
      </c>
      <c r="C182" s="3">
        <f t="shared" si="15"/>
        <v>1361999.9999999998</v>
      </c>
      <c r="D182" s="3">
        <f t="shared" si="16"/>
        <v>7866261.90000001</v>
      </c>
      <c r="E182" s="3">
        <f t="shared" si="17"/>
        <v>9228261.90000001</v>
      </c>
      <c r="F182" s="3">
        <f t="shared" si="18"/>
        <v>17099450.657757703</v>
      </c>
    </row>
    <row r="183" spans="1:6" ht="12.75">
      <c r="A183" s="3">
        <f t="shared" si="14"/>
        <v>36.39999999999998</v>
      </c>
      <c r="B183">
        <f>Intermediate!K179*(Intermediate!$Q$7-Intermediate!H179)</f>
        <v>26341883.127686456</v>
      </c>
      <c r="C183" s="3">
        <f t="shared" si="15"/>
        <v>1363999.9999999998</v>
      </c>
      <c r="D183" s="3">
        <f t="shared" si="16"/>
        <v>7875541.800000011</v>
      </c>
      <c r="E183" s="3">
        <f t="shared" si="17"/>
        <v>9239541.80000001</v>
      </c>
      <c r="F183" s="3">
        <f t="shared" si="18"/>
        <v>17102341.327686444</v>
      </c>
    </row>
    <row r="184" spans="1:6" ht="12.75">
      <c r="A184" s="3">
        <f t="shared" si="14"/>
        <v>36.59999999999998</v>
      </c>
      <c r="B184">
        <f>Intermediate!K180*(Intermediate!$Q$7-Intermediate!H180)</f>
        <v>26355724.1901219</v>
      </c>
      <c r="C184" s="3">
        <f t="shared" si="15"/>
        <v>1365999.9999999998</v>
      </c>
      <c r="D184" s="3">
        <f t="shared" si="16"/>
        <v>7884821.70000001</v>
      </c>
      <c r="E184" s="3">
        <f t="shared" si="17"/>
        <v>9250821.70000001</v>
      </c>
      <c r="F184" s="3">
        <f t="shared" si="18"/>
        <v>17104902.49012189</v>
      </c>
    </row>
    <row r="185" spans="1:6" ht="12.75">
      <c r="A185" s="3">
        <f t="shared" si="14"/>
        <v>36.79999999999998</v>
      </c>
      <c r="B185">
        <f>Intermediate!K181*(Intermediate!$Q$7-Intermediate!H181)</f>
        <v>26369239.53774456</v>
      </c>
      <c r="C185" s="3">
        <f t="shared" si="15"/>
        <v>1367999.9999999998</v>
      </c>
      <c r="D185" s="3">
        <f t="shared" si="16"/>
        <v>7894101.60000001</v>
      </c>
      <c r="E185" s="3">
        <f t="shared" si="17"/>
        <v>9262101.600000009</v>
      </c>
      <c r="F185" s="3">
        <f t="shared" si="18"/>
        <v>17107137.93774455</v>
      </c>
    </row>
    <row r="186" spans="1:6" ht="12.75">
      <c r="A186" s="3">
        <f t="shared" si="14"/>
        <v>36.999999999999986</v>
      </c>
      <c r="B186">
        <f>Intermediate!K182*(Intermediate!$Q$7-Intermediate!H182)</f>
        <v>26382432.90400852</v>
      </c>
      <c r="C186" s="3">
        <f t="shared" si="15"/>
        <v>1370000</v>
      </c>
      <c r="D186" s="3">
        <f t="shared" si="16"/>
        <v>7903381.500000011</v>
      </c>
      <c r="E186" s="3">
        <f t="shared" si="17"/>
        <v>9273381.500000011</v>
      </c>
      <c r="F186" s="3">
        <f t="shared" si="18"/>
        <v>17109051.404008508</v>
      </c>
    </row>
    <row r="187" spans="1:6" ht="12.75">
      <c r="A187" s="3">
        <f t="shared" si="14"/>
        <v>37.19999999999999</v>
      </c>
      <c r="B187">
        <f>Intermediate!K183*(Intermediate!$Q$7-Intermediate!H183)</f>
        <v>26395307.96431902</v>
      </c>
      <c r="C187" s="3">
        <f t="shared" si="15"/>
        <v>1372000</v>
      </c>
      <c r="D187" s="3">
        <f t="shared" si="16"/>
        <v>7912661.400000011</v>
      </c>
      <c r="E187" s="3">
        <f t="shared" si="17"/>
        <v>9284661.40000001</v>
      </c>
      <c r="F187" s="3">
        <f t="shared" si="18"/>
        <v>17110646.56431901</v>
      </c>
    </row>
    <row r="188" spans="1:6" ht="12.75">
      <c r="A188" s="3">
        <f t="shared" si="14"/>
        <v>37.39999999999999</v>
      </c>
      <c r="B188">
        <f>Intermediate!K184*(Intermediate!$Q$7-Intermediate!H184)</f>
        <v>26407868.3371811</v>
      </c>
      <c r="C188" s="3">
        <f t="shared" si="15"/>
        <v>1374000</v>
      </c>
      <c r="D188" s="3">
        <f t="shared" si="16"/>
        <v>7921941.300000009</v>
      </c>
      <c r="E188" s="3">
        <f t="shared" si="17"/>
        <v>9295941.300000008</v>
      </c>
      <c r="F188" s="3">
        <f t="shared" si="18"/>
        <v>17111927.03718109</v>
      </c>
    </row>
    <row r="189" spans="1:6" ht="12.75">
      <c r="A189" s="3">
        <f t="shared" si="14"/>
        <v>37.599999999999994</v>
      </c>
      <c r="B189">
        <f>Intermediate!K185*(Intermediate!$Q$7-Intermediate!H185)</f>
        <v>26420117.585320614</v>
      </c>
      <c r="C189" s="3">
        <f t="shared" si="15"/>
        <v>1376000</v>
      </c>
      <c r="D189" s="3">
        <f t="shared" si="16"/>
        <v>7931221.200000011</v>
      </c>
      <c r="E189" s="3">
        <f t="shared" si="17"/>
        <v>9307221.20000001</v>
      </c>
      <c r="F189" s="3">
        <f t="shared" si="18"/>
        <v>17112896.385320604</v>
      </c>
    </row>
    <row r="190" spans="1:6" ht="12.75">
      <c r="A190" s="3">
        <f t="shared" si="14"/>
        <v>37.8</v>
      </c>
      <c r="B190">
        <f>Intermediate!K186*(Intermediate!$Q$7-Intermediate!H186)</f>
        <v>26432059.21677825</v>
      </c>
      <c r="C190" s="3">
        <f t="shared" si="15"/>
        <v>1378000</v>
      </c>
      <c r="D190" s="3">
        <f t="shared" si="16"/>
        <v>7940501.100000012</v>
      </c>
      <c r="E190" s="3">
        <f t="shared" si="17"/>
        <v>9318501.100000013</v>
      </c>
      <c r="F190" s="3">
        <f t="shared" si="18"/>
        <v>17113558.116778236</v>
      </c>
    </row>
    <row r="191" spans="1:6" ht="12.75">
      <c r="A191" s="3">
        <f t="shared" si="14"/>
        <v>38</v>
      </c>
      <c r="B191">
        <f>Intermediate!K187*(Intermediate!$Q$7-Intermediate!H187)</f>
        <v>26443696.685977325</v>
      </c>
      <c r="C191" s="3">
        <f t="shared" si="15"/>
        <v>1380000</v>
      </c>
      <c r="D191" s="3">
        <f t="shared" si="16"/>
        <v>7949781.000000011</v>
      </c>
      <c r="E191" s="3">
        <f t="shared" si="17"/>
        <v>9329781.000000011</v>
      </c>
      <c r="F191" s="3">
        <f t="shared" si="18"/>
        <v>17113915.685977314</v>
      </c>
    </row>
    <row r="192" spans="1:6" ht="12.75">
      <c r="A192" s="3">
        <f t="shared" si="14"/>
        <v>38.2</v>
      </c>
      <c r="B192">
        <f>Intermediate!K188*(Intermediate!$Q$7-Intermediate!H188)</f>
        <v>26455033.3947661</v>
      </c>
      <c r="C192" s="3">
        <f t="shared" si="15"/>
        <v>1382000</v>
      </c>
      <c r="D192" s="3">
        <f t="shared" si="16"/>
        <v>7959060.900000011</v>
      </c>
      <c r="E192" s="3">
        <f t="shared" si="17"/>
        <v>9341060.90000001</v>
      </c>
      <c r="F192" s="3">
        <f t="shared" si="18"/>
        <v>17113972.49476609</v>
      </c>
    </row>
    <row r="193" spans="1:6" ht="12.75">
      <c r="A193" s="3">
        <f t="shared" si="14"/>
        <v>38.400000000000006</v>
      </c>
      <c r="B193">
        <f>Intermediate!K189*(Intermediate!$Q$7-Intermediate!H189)</f>
        <v>26466072.69343528</v>
      </c>
      <c r="C193" s="3">
        <f t="shared" si="15"/>
        <v>1384000</v>
      </c>
      <c r="D193" s="3">
        <f t="shared" si="16"/>
        <v>7968340.800000011</v>
      </c>
      <c r="E193" s="3">
        <f t="shared" si="17"/>
        <v>9352340.800000012</v>
      </c>
      <c r="F193" s="3">
        <f t="shared" si="18"/>
        <v>17113731.89343527</v>
      </c>
    </row>
    <row r="194" spans="1:6" ht="12.75">
      <c r="A194" s="3">
        <f t="shared" si="14"/>
        <v>38.60000000000001</v>
      </c>
      <c r="B194">
        <f>Intermediate!K190*(Intermediate!$Q$7-Intermediate!H190)</f>
        <v>26476817.881711606</v>
      </c>
      <c r="C194" s="3">
        <f t="shared" si="15"/>
        <v>1386000</v>
      </c>
      <c r="D194" s="3">
        <f t="shared" si="16"/>
        <v>7977620.700000013</v>
      </c>
      <c r="E194" s="3">
        <f t="shared" si="17"/>
        <v>9363620.700000014</v>
      </c>
      <c r="F194" s="3">
        <f t="shared" si="18"/>
        <v>17113197.18171159</v>
      </c>
    </row>
    <row r="195" spans="1:6" ht="12.75">
      <c r="A195" s="3">
        <f t="shared" si="14"/>
        <v>38.80000000000001</v>
      </c>
      <c r="B195">
        <f>Intermediate!K191*(Intermediate!$Q$7-Intermediate!H191)</f>
        <v>26487272.209728003</v>
      </c>
      <c r="C195" s="3">
        <f t="shared" si="15"/>
        <v>1388000</v>
      </c>
      <c r="D195" s="3">
        <f t="shared" si="16"/>
        <v>7986900.600000012</v>
      </c>
      <c r="E195" s="3">
        <f t="shared" si="17"/>
        <v>9374900.600000013</v>
      </c>
      <c r="F195" s="3">
        <f t="shared" si="18"/>
        <v>17112371.60972799</v>
      </c>
    </row>
    <row r="196" spans="1:6" ht="12.75">
      <c r="A196" s="3">
        <f t="shared" si="14"/>
        <v>39.000000000000014</v>
      </c>
      <c r="B196">
        <f>Intermediate!K192*(Intermediate!$Q$7-Intermediate!H192)</f>
        <v>26497438.878970925</v>
      </c>
      <c r="C196" s="3">
        <f t="shared" si="15"/>
        <v>1390000</v>
      </c>
      <c r="D196" s="3">
        <f t="shared" si="16"/>
        <v>7996180.500000012</v>
      </c>
      <c r="E196" s="3">
        <f t="shared" si="17"/>
        <v>9386180.500000011</v>
      </c>
      <c r="F196" s="3">
        <f t="shared" si="18"/>
        <v>17111258.378970914</v>
      </c>
    </row>
    <row r="197" spans="1:6" ht="12.75">
      <c r="A197" s="3">
        <f t="shared" si="14"/>
        <v>39.20000000000002</v>
      </c>
      <c r="B197">
        <f>Intermediate!K193*(Intermediate!$Q$7-Intermediate!H193)</f>
        <v>26507321.043205712</v>
      </c>
      <c r="C197" s="3">
        <f t="shared" si="15"/>
        <v>1392000.0000000002</v>
      </c>
      <c r="D197" s="3">
        <f t="shared" si="16"/>
        <v>8005460.4000000125</v>
      </c>
      <c r="E197" s="3">
        <f t="shared" si="17"/>
        <v>9397460.400000013</v>
      </c>
      <c r="F197" s="3">
        <f t="shared" si="18"/>
        <v>17109860.6432057</v>
      </c>
    </row>
    <row r="198" spans="1:6" ht="12.75">
      <c r="A198" s="3">
        <f t="shared" si="14"/>
        <v>39.40000000000002</v>
      </c>
      <c r="B198">
        <f>Intermediate!K194*(Intermediate!$Q$7-Intermediate!H194)</f>
        <v>26516921.809380494</v>
      </c>
      <c r="C198" s="3">
        <f t="shared" si="15"/>
        <v>1394000.0000000002</v>
      </c>
      <c r="D198" s="3">
        <f t="shared" si="16"/>
        <v>8014740.300000012</v>
      </c>
      <c r="E198" s="3">
        <f t="shared" si="17"/>
        <v>9408740.300000012</v>
      </c>
      <c r="F198" s="3">
        <f t="shared" si="18"/>
        <v>17108181.509380482</v>
      </c>
    </row>
    <row r="199" spans="1:6" ht="12.75">
      <c r="A199" s="3">
        <f t="shared" si="14"/>
        <v>39.60000000000002</v>
      </c>
      <c r="B199">
        <f>Intermediate!K195*(Intermediate!$Q$7-Intermediate!H195)</f>
        <v>26526244.238509044</v>
      </c>
      <c r="C199" s="3">
        <f t="shared" si="15"/>
        <v>1396000.0000000002</v>
      </c>
      <c r="D199" s="3">
        <f t="shared" si="16"/>
        <v>8024020.200000011</v>
      </c>
      <c r="E199" s="3">
        <f t="shared" si="17"/>
        <v>9420020.200000012</v>
      </c>
      <c r="F199" s="3">
        <f t="shared" si="18"/>
        <v>17106224.038509034</v>
      </c>
    </row>
    <row r="200" spans="1:6" ht="12.75">
      <c r="A200" s="3">
        <f aca="true" t="shared" si="19" ref="A200:A263">A199+$K$25</f>
        <v>39.800000000000026</v>
      </c>
      <c r="B200">
        <f>Intermediate!K196*(Intermediate!$Q$7-Intermediate!H196)</f>
        <v>26535291.346533507</v>
      </c>
      <c r="C200" s="3">
        <f t="shared" si="15"/>
        <v>1398000.0000000002</v>
      </c>
      <c r="D200" s="3">
        <f t="shared" si="16"/>
        <v>8033300.100000013</v>
      </c>
      <c r="E200" s="3">
        <f t="shared" si="17"/>
        <v>9431300.100000013</v>
      </c>
      <c r="F200" s="3">
        <f t="shared" si="18"/>
        <v>17103991.246533494</v>
      </c>
    </row>
    <row r="201" spans="1:6" ht="12.75">
      <c r="A201" s="3">
        <f t="shared" si="19"/>
        <v>40.00000000000003</v>
      </c>
      <c r="B201">
        <f>Intermediate!K197*(Intermediate!$Q$7-Intermediate!H197)</f>
        <v>26544066.105167244</v>
      </c>
      <c r="C201" s="3">
        <f t="shared" si="15"/>
        <v>1400000.0000000002</v>
      </c>
      <c r="D201" s="3">
        <f t="shared" si="16"/>
        <v>8042580.000000014</v>
      </c>
      <c r="E201" s="3">
        <f t="shared" si="17"/>
        <v>9442580.000000015</v>
      </c>
      <c r="F201" s="3">
        <f t="shared" si="18"/>
        <v>17101486.10516723</v>
      </c>
    </row>
    <row r="202" spans="1:6" ht="12.75">
      <c r="A202" s="3">
        <f t="shared" si="19"/>
        <v>40.20000000000003</v>
      </c>
      <c r="B202" s="7">
        <f>Intermediate!K198*(Intermediate!$Q$7-Intermediate!H198)</f>
        <v>26552571.442718428</v>
      </c>
      <c r="C202" s="8">
        <f t="shared" si="15"/>
        <v>1402000.0000000002</v>
      </c>
      <c r="D202" s="8">
        <f t="shared" si="16"/>
        <v>8051859.9000000125</v>
      </c>
      <c r="E202" s="8">
        <f t="shared" si="17"/>
        <v>9453859.900000013</v>
      </c>
      <c r="F202" s="8">
        <f t="shared" si="18"/>
        <v>17098711.542718414</v>
      </c>
    </row>
    <row r="203" spans="1:6" ht="12.75">
      <c r="A203" s="3">
        <f t="shared" si="19"/>
        <v>40.400000000000034</v>
      </c>
      <c r="B203">
        <f>Intermediate!K199*(Intermediate!$Q$7-Intermediate!H199)</f>
        <v>26560810.2448951</v>
      </c>
      <c r="C203" s="3">
        <f t="shared" si="15"/>
        <v>1404000.0000000005</v>
      </c>
      <c r="D203" s="3">
        <f t="shared" si="16"/>
        <v>8061139.800000012</v>
      </c>
      <c r="E203" s="3">
        <f t="shared" si="17"/>
        <v>9465139.800000012</v>
      </c>
      <c r="F203" s="3">
        <f t="shared" si="18"/>
        <v>17095670.44489509</v>
      </c>
    </row>
    <row r="204" spans="1:6" ht="12.75">
      <c r="A204" s="3">
        <f t="shared" si="19"/>
        <v>40.60000000000004</v>
      </c>
      <c r="B204">
        <f>Intermediate!K200*(Intermediate!$Q$7-Intermediate!H200)</f>
        <v>26568785.355591845</v>
      </c>
      <c r="C204" s="3">
        <f t="shared" si="15"/>
        <v>1406000.0000000005</v>
      </c>
      <c r="D204" s="3">
        <f t="shared" si="16"/>
        <v>8070419.700000012</v>
      </c>
      <c r="E204" s="3">
        <f t="shared" si="17"/>
        <v>9476419.700000012</v>
      </c>
      <c r="F204" s="3">
        <f t="shared" si="18"/>
        <v>17092365.65559183</v>
      </c>
    </row>
    <row r="205" spans="1:6" ht="12.75">
      <c r="A205" s="3">
        <f t="shared" si="19"/>
        <v>40.80000000000004</v>
      </c>
      <c r="B205">
        <f>Intermediate!K201*(Intermediate!$Q$7-Intermediate!H201)</f>
        <v>26576499.577658795</v>
      </c>
      <c r="C205" s="3">
        <f t="shared" si="15"/>
        <v>1408000.0000000005</v>
      </c>
      <c r="D205" s="3">
        <f t="shared" si="16"/>
        <v>8079699.600000014</v>
      </c>
      <c r="E205" s="3">
        <f t="shared" si="17"/>
        <v>9487699.600000015</v>
      </c>
      <c r="F205" s="3">
        <f t="shared" si="18"/>
        <v>17088799.97765878</v>
      </c>
    </row>
    <row r="206" spans="1:6" ht="12.75">
      <c r="A206" s="3">
        <f t="shared" si="19"/>
        <v>41.00000000000004</v>
      </c>
      <c r="B206">
        <f>Intermediate!K202*(Intermediate!$Q$7-Intermediate!H202)</f>
        <v>26583955.6736535</v>
      </c>
      <c r="C206" s="3">
        <f t="shared" si="15"/>
        <v>1410000.0000000005</v>
      </c>
      <c r="D206" s="3">
        <f t="shared" si="16"/>
        <v>8088979.500000014</v>
      </c>
      <c r="E206" s="3">
        <f t="shared" si="17"/>
        <v>9498979.500000015</v>
      </c>
      <c r="F206" s="3">
        <f t="shared" si="18"/>
        <v>17084976.173653483</v>
      </c>
    </row>
    <row r="207" spans="1:6" ht="12.75">
      <c r="A207" s="3">
        <f t="shared" si="19"/>
        <v>41.200000000000045</v>
      </c>
      <c r="B207">
        <f>Intermediate!K203*(Intermediate!$Q$7-Intermediate!H203)</f>
        <v>26591156.366575878</v>
      </c>
      <c r="C207" s="3">
        <f t="shared" si="15"/>
        <v>1412000.0000000005</v>
      </c>
      <c r="D207" s="3">
        <f t="shared" si="16"/>
        <v>8098259.400000013</v>
      </c>
      <c r="E207" s="3">
        <f t="shared" si="17"/>
        <v>9510259.400000013</v>
      </c>
      <c r="F207" s="3">
        <f t="shared" si="18"/>
        <v>17080896.966575865</v>
      </c>
    </row>
    <row r="208" spans="1:6" ht="12.75">
      <c r="A208" s="3">
        <f t="shared" si="19"/>
        <v>41.40000000000005</v>
      </c>
      <c r="B208">
        <f>Intermediate!K204*(Intermediate!$Q$7-Intermediate!H204)</f>
        <v>26598104.340586886</v>
      </c>
      <c r="C208" s="3">
        <f t="shared" si="15"/>
        <v>1414000.0000000005</v>
      </c>
      <c r="D208" s="3">
        <f t="shared" si="16"/>
        <v>8107539.300000014</v>
      </c>
      <c r="E208" s="3">
        <f t="shared" si="17"/>
        <v>9521539.300000014</v>
      </c>
      <c r="F208" s="3">
        <f t="shared" si="18"/>
        <v>17076565.040586874</v>
      </c>
    </row>
    <row r="209" spans="1:6" ht="12.75">
      <c r="A209" s="3">
        <f t="shared" si="19"/>
        <v>41.60000000000005</v>
      </c>
      <c r="B209">
        <f>Intermediate!K205*(Intermediate!$Q$7-Intermediate!H205)</f>
        <v>26604802.24171133</v>
      </c>
      <c r="C209" s="3">
        <f t="shared" si="15"/>
        <v>1416000.0000000005</v>
      </c>
      <c r="D209" s="3">
        <f t="shared" si="16"/>
        <v>8116819.200000013</v>
      </c>
      <c r="E209" s="3">
        <f t="shared" si="17"/>
        <v>9532819.200000014</v>
      </c>
      <c r="F209" s="3">
        <f t="shared" si="18"/>
        <v>17071983.041711316</v>
      </c>
    </row>
    <row r="210" spans="1:6" ht="12.75">
      <c r="A210" s="3">
        <f t="shared" si="19"/>
        <v>41.800000000000054</v>
      </c>
      <c r="B210">
        <f>Intermediate!K206*(Intermediate!$Q$7-Intermediate!H206)</f>
        <v>26611252.678525046</v>
      </c>
      <c r="C210" s="3">
        <f t="shared" si="15"/>
        <v>1418000.0000000005</v>
      </c>
      <c r="D210" s="3">
        <f t="shared" si="16"/>
        <v>8126099.100000015</v>
      </c>
      <c r="E210" s="3">
        <f t="shared" si="17"/>
        <v>9544099.100000016</v>
      </c>
      <c r="F210" s="3">
        <f t="shared" si="18"/>
        <v>17067153.57852503</v>
      </c>
    </row>
    <row r="211" spans="1:6" ht="12.75">
      <c r="A211" s="3">
        <f t="shared" si="19"/>
        <v>42.00000000000006</v>
      </c>
      <c r="B211">
        <f>Intermediate!K207*(Intermediate!$Q$7-Intermediate!H207)</f>
        <v>26617458.222827133</v>
      </c>
      <c r="C211" s="3">
        <f t="shared" si="15"/>
        <v>1420000.0000000005</v>
      </c>
      <c r="D211" s="3">
        <f t="shared" si="16"/>
        <v>8135379.000000015</v>
      </c>
      <c r="E211" s="3">
        <f t="shared" si="17"/>
        <v>9555379.000000015</v>
      </c>
      <c r="F211" s="3">
        <f t="shared" si="18"/>
        <v>17062079.222827118</v>
      </c>
    </row>
    <row r="212" spans="1:6" ht="12.75">
      <c r="A212" s="3">
        <f t="shared" si="19"/>
        <v>42.20000000000006</v>
      </c>
      <c r="B212">
        <f>Intermediate!K208*(Intermediate!$Q$7-Intermediate!H208)</f>
        <v>26623421.410297457</v>
      </c>
      <c r="C212" s="3">
        <f t="shared" si="15"/>
        <v>1422000.0000000005</v>
      </c>
      <c r="D212" s="3">
        <f t="shared" si="16"/>
        <v>8144658.900000014</v>
      </c>
      <c r="E212" s="3">
        <f t="shared" si="17"/>
        <v>9566658.900000015</v>
      </c>
      <c r="F212" s="3">
        <f t="shared" si="18"/>
        <v>17056762.51029744</v>
      </c>
    </row>
    <row r="213" spans="1:6" ht="12.75">
      <c r="A213" s="3">
        <f t="shared" si="19"/>
        <v>42.40000000000006</v>
      </c>
      <c r="B213">
        <f>Intermediate!K209*(Intermediate!$Q$7-Intermediate!H209)</f>
        <v>26629144.74113974</v>
      </c>
      <c r="C213" s="3">
        <f t="shared" si="15"/>
        <v>1424000.0000000007</v>
      </c>
      <c r="D213" s="3">
        <f t="shared" si="16"/>
        <v>8153938.800000014</v>
      </c>
      <c r="E213" s="3">
        <f t="shared" si="17"/>
        <v>9577938.800000014</v>
      </c>
      <c r="F213" s="3">
        <f t="shared" si="18"/>
        <v>17051205.941139728</v>
      </c>
    </row>
    <row r="214" spans="1:6" ht="12.75">
      <c r="A214" s="3">
        <f t="shared" si="19"/>
        <v>42.600000000000065</v>
      </c>
      <c r="B214">
        <f>Intermediate!K210*(Intermediate!$Q$7-Intermediate!H210)</f>
        <v>26634630.680710893</v>
      </c>
      <c r="C214" s="3">
        <f t="shared" si="15"/>
        <v>1426000.0000000007</v>
      </c>
      <c r="D214" s="3">
        <f t="shared" si="16"/>
        <v>8163218.700000013</v>
      </c>
      <c r="E214" s="3">
        <f t="shared" si="17"/>
        <v>9589218.700000014</v>
      </c>
      <c r="F214" s="3">
        <f t="shared" si="18"/>
        <v>17045411.98071088</v>
      </c>
    </row>
    <row r="215" spans="1:6" ht="12.75">
      <c r="A215" s="3">
        <f t="shared" si="19"/>
        <v>42.80000000000007</v>
      </c>
      <c r="B215">
        <f>Intermediate!K211*(Intermediate!$Q$7-Intermediate!H211)</f>
        <v>26639881.660136554</v>
      </c>
      <c r="C215" s="3">
        <f t="shared" si="15"/>
        <v>1428000.0000000007</v>
      </c>
      <c r="D215" s="3">
        <f t="shared" si="16"/>
        <v>8172498.600000015</v>
      </c>
      <c r="E215" s="3">
        <f t="shared" si="17"/>
        <v>9600498.600000016</v>
      </c>
      <c r="F215" s="3">
        <f t="shared" si="18"/>
        <v>17039383.060136538</v>
      </c>
    </row>
    <row r="216" spans="1:6" ht="12.75">
      <c r="A216" s="3">
        <f t="shared" si="19"/>
        <v>43.00000000000007</v>
      </c>
      <c r="B216">
        <f>Intermediate!K212*(Intermediate!$Q$7-Intermediate!H212)</f>
        <v>26644900.07691355</v>
      </c>
      <c r="C216" s="3">
        <f t="shared" si="15"/>
        <v>1430000.0000000007</v>
      </c>
      <c r="D216" s="3">
        <f t="shared" si="16"/>
        <v>8181778.500000015</v>
      </c>
      <c r="E216" s="3">
        <f t="shared" si="17"/>
        <v>9611778.500000015</v>
      </c>
      <c r="F216" s="3">
        <f t="shared" si="18"/>
        <v>17033121.576913536</v>
      </c>
    </row>
    <row r="217" spans="1:6" ht="12.75">
      <c r="A217" s="3">
        <f t="shared" si="19"/>
        <v>43.200000000000074</v>
      </c>
      <c r="B217">
        <f>Intermediate!K213*(Intermediate!$Q$7-Intermediate!H213)</f>
        <v>26649688.29549937</v>
      </c>
      <c r="C217" s="3">
        <f t="shared" si="15"/>
        <v>1432000.0000000007</v>
      </c>
      <c r="D217" s="3">
        <f t="shared" si="16"/>
        <v>8191058.400000015</v>
      </c>
      <c r="E217" s="3">
        <f t="shared" si="17"/>
        <v>9623058.400000015</v>
      </c>
      <c r="F217" s="3">
        <f t="shared" si="18"/>
        <v>17026629.895499356</v>
      </c>
    </row>
    <row r="218" spans="1:6" ht="12.75">
      <c r="A218" s="3">
        <f t="shared" si="19"/>
        <v>43.40000000000008</v>
      </c>
      <c r="B218">
        <f>Intermediate!K214*(Intermediate!$Q$7-Intermediate!H214)</f>
        <v>26654248.64788903</v>
      </c>
      <c r="C218" s="3">
        <f t="shared" si="15"/>
        <v>1434000.0000000007</v>
      </c>
      <c r="D218" s="3">
        <f t="shared" si="16"/>
        <v>8200338.300000015</v>
      </c>
      <c r="E218" s="3">
        <f t="shared" si="17"/>
        <v>9634338.300000016</v>
      </c>
      <c r="F218" s="3">
        <f t="shared" si="18"/>
        <v>17019910.347889014</v>
      </c>
    </row>
    <row r="219" spans="1:6" ht="12.75">
      <c r="A219" s="3">
        <f t="shared" si="19"/>
        <v>43.60000000000008</v>
      </c>
      <c r="B219">
        <f>Intermediate!K215*(Intermediate!$Q$7-Intermediate!H215)</f>
        <v>26658583.43417982</v>
      </c>
      <c r="C219" s="3">
        <f t="shared" si="15"/>
        <v>1436000.000000001</v>
      </c>
      <c r="D219" s="3">
        <f t="shared" si="16"/>
        <v>8209618.200000014</v>
      </c>
      <c r="E219" s="3">
        <f t="shared" si="17"/>
        <v>9645618.200000014</v>
      </c>
      <c r="F219" s="3">
        <f t="shared" si="18"/>
        <v>17012965.234179806</v>
      </c>
    </row>
    <row r="220" spans="1:6" ht="12.75">
      <c r="A220" s="3">
        <f t="shared" si="19"/>
        <v>43.80000000000008</v>
      </c>
      <c r="B220">
        <f>Intermediate!K216*(Intermediate!$Q$7-Intermediate!H216)</f>
        <v>26662694.923123945</v>
      </c>
      <c r="C220" s="3">
        <f aca="true" t="shared" si="20" ref="C220:C283">(A220&gt;0)*($N$10+2*A220*$N$11)</f>
        <v>1438000.000000001</v>
      </c>
      <c r="D220" s="3">
        <f aca="true" t="shared" si="21" ref="D220:D283">((((2*A220/$N$7)+$N$8)*$N$6)-A220)*$K$20</f>
        <v>8218898.100000015</v>
      </c>
      <c r="E220" s="3">
        <f aca="true" t="shared" si="22" ref="E220:E283">C220+D220</f>
        <v>9656898.100000016</v>
      </c>
      <c r="F220" s="3">
        <f aca="true" t="shared" si="23" ref="F220:F283">B220-E220</f>
        <v>17005796.82312393</v>
      </c>
    </row>
    <row r="221" spans="1:6" ht="12.75">
      <c r="A221" s="3">
        <f t="shared" si="19"/>
        <v>44.000000000000085</v>
      </c>
      <c r="B221">
        <f>Intermediate!K217*(Intermediate!$Q$7-Intermediate!H217)</f>
        <v>26666585.352669593</v>
      </c>
      <c r="C221" s="3">
        <f t="shared" si="20"/>
        <v>1440000.000000001</v>
      </c>
      <c r="D221" s="3">
        <f t="shared" si="21"/>
        <v>8228178.000000017</v>
      </c>
      <c r="E221" s="3">
        <f t="shared" si="22"/>
        <v>9668178.000000019</v>
      </c>
      <c r="F221" s="3">
        <f t="shared" si="23"/>
        <v>16998407.352669574</v>
      </c>
    </row>
    <row r="222" spans="1:6" ht="12.75">
      <c r="A222" s="3">
        <f t="shared" si="19"/>
        <v>44.20000000000009</v>
      </c>
      <c r="B222">
        <f>Intermediate!K218*(Intermediate!$Q$7-Intermediate!H218)</f>
        <v>26670256.930490665</v>
      </c>
      <c r="C222" s="3">
        <f t="shared" si="20"/>
        <v>1442000.000000001</v>
      </c>
      <c r="D222" s="3">
        <f t="shared" si="21"/>
        <v>8237457.900000016</v>
      </c>
      <c r="E222" s="3">
        <f t="shared" si="22"/>
        <v>9679457.900000017</v>
      </c>
      <c r="F222" s="3">
        <f t="shared" si="23"/>
        <v>16990799.030490648</v>
      </c>
    </row>
    <row r="223" spans="1:6" ht="12.75">
      <c r="A223" s="3">
        <f t="shared" si="19"/>
        <v>44.40000000000009</v>
      </c>
      <c r="B223">
        <f>Intermediate!K219*(Intermediate!$Q$7-Intermediate!H219)</f>
        <v>26673711.834505357</v>
      </c>
      <c r="C223" s="3">
        <f t="shared" si="20"/>
        <v>1444000.000000001</v>
      </c>
      <c r="D223" s="3">
        <f t="shared" si="21"/>
        <v>8246737.800000016</v>
      </c>
      <c r="E223" s="3">
        <f t="shared" si="22"/>
        <v>9690737.800000016</v>
      </c>
      <c r="F223" s="3">
        <f t="shared" si="23"/>
        <v>16982974.03450534</v>
      </c>
    </row>
    <row r="224" spans="1:6" ht="12.75">
      <c r="A224" s="3">
        <f t="shared" si="19"/>
        <v>44.600000000000094</v>
      </c>
      <c r="B224">
        <f>Intermediate!K220*(Intermediate!$Q$7-Intermediate!H220)</f>
        <v>26676952.213383958</v>
      </c>
      <c r="C224" s="3">
        <f t="shared" si="20"/>
        <v>1446000.000000001</v>
      </c>
      <c r="D224" s="3">
        <f t="shared" si="21"/>
        <v>8256017.700000016</v>
      </c>
      <c r="E224" s="3">
        <f t="shared" si="22"/>
        <v>9702017.700000018</v>
      </c>
      <c r="F224" s="3">
        <f t="shared" si="23"/>
        <v>16974934.51338394</v>
      </c>
    </row>
    <row r="225" spans="1:6" ht="12.75">
      <c r="A225" s="3">
        <f t="shared" si="19"/>
        <v>44.8000000000001</v>
      </c>
      <c r="B225">
        <f>Intermediate!K221*(Intermediate!$Q$7-Intermediate!H221)</f>
        <v>26679980.187046137</v>
      </c>
      <c r="C225" s="3">
        <f t="shared" si="20"/>
        <v>1448000.000000001</v>
      </c>
      <c r="D225" s="3">
        <f t="shared" si="21"/>
        <v>8265297.600000016</v>
      </c>
      <c r="E225" s="3">
        <f t="shared" si="22"/>
        <v>9713297.600000016</v>
      </c>
      <c r="F225" s="3">
        <f t="shared" si="23"/>
        <v>16966682.58704612</v>
      </c>
    </row>
    <row r="226" spans="1:6" ht="12.75">
      <c r="A226" s="3">
        <f t="shared" si="19"/>
        <v>45.0000000000001</v>
      </c>
      <c r="B226">
        <f>Intermediate!K222*(Intermediate!$Q$7-Intermediate!H222)</f>
        <v>26682797.847147968</v>
      </c>
      <c r="C226" s="3">
        <f t="shared" si="20"/>
        <v>1450000.000000001</v>
      </c>
      <c r="D226" s="3">
        <f t="shared" si="21"/>
        <v>8274577.500000018</v>
      </c>
      <c r="E226" s="3">
        <f t="shared" si="22"/>
        <v>9724577.500000019</v>
      </c>
      <c r="F226" s="3">
        <f t="shared" si="23"/>
        <v>16958220.34714795</v>
      </c>
    </row>
    <row r="227" spans="1:6" ht="12.75">
      <c r="A227" s="3">
        <f t="shared" si="19"/>
        <v>45.2000000000001</v>
      </c>
      <c r="B227">
        <f>Intermediate!K223*(Intermediate!$Q$7-Intermediate!H223)</f>
        <v>26685407.257558852</v>
      </c>
      <c r="C227" s="3">
        <f t="shared" si="20"/>
        <v>1452000.000000001</v>
      </c>
      <c r="D227" s="3">
        <f t="shared" si="21"/>
        <v>8283857.400000016</v>
      </c>
      <c r="E227" s="3">
        <f t="shared" si="22"/>
        <v>9735857.400000017</v>
      </c>
      <c r="F227" s="3">
        <f t="shared" si="23"/>
        <v>16949549.857558835</v>
      </c>
    </row>
    <row r="228" spans="1:6" ht="12.75">
      <c r="A228" s="3">
        <f t="shared" si="19"/>
        <v>45.400000000000105</v>
      </c>
      <c r="B228">
        <f>Intermediate!K224*(Intermediate!$Q$7-Intermediate!H224)</f>
        <v>26687810.454828683</v>
      </c>
      <c r="C228" s="3">
        <f t="shared" si="20"/>
        <v>1454000.000000001</v>
      </c>
      <c r="D228" s="3">
        <f t="shared" si="21"/>
        <v>8293137.300000016</v>
      </c>
      <c r="E228" s="3">
        <f t="shared" si="22"/>
        <v>9747137.300000016</v>
      </c>
      <c r="F228" s="3">
        <f t="shared" si="23"/>
        <v>16940673.154828668</v>
      </c>
    </row>
    <row r="229" spans="1:6" ht="12.75">
      <c r="A229" s="3">
        <f t="shared" si="19"/>
        <v>45.60000000000011</v>
      </c>
      <c r="B229">
        <f>Intermediate!K225*(Intermediate!$Q$7-Intermediate!H225)</f>
        <v>26690009.44864552</v>
      </c>
      <c r="C229" s="3">
        <f t="shared" si="20"/>
        <v>1456000.0000000012</v>
      </c>
      <c r="D229" s="3">
        <f t="shared" si="21"/>
        <v>8302417.200000016</v>
      </c>
      <c r="E229" s="3">
        <f t="shared" si="22"/>
        <v>9758417.200000018</v>
      </c>
      <c r="F229" s="3">
        <f t="shared" si="23"/>
        <v>16931592.248645503</v>
      </c>
    </row>
    <row r="230" spans="1:6" ht="12.75">
      <c r="A230" s="3">
        <f t="shared" si="19"/>
        <v>45.80000000000011</v>
      </c>
      <c r="B230">
        <f>Intermediate!K226*(Intermediate!$Q$7-Intermediate!H226)</f>
        <v>26692006.222283907</v>
      </c>
      <c r="C230" s="3">
        <f t="shared" si="20"/>
        <v>1458000.0000000012</v>
      </c>
      <c r="D230" s="3">
        <f t="shared" si="21"/>
        <v>8311697.100000018</v>
      </c>
      <c r="E230" s="3">
        <f t="shared" si="22"/>
        <v>9769697.10000002</v>
      </c>
      <c r="F230" s="3">
        <f t="shared" si="23"/>
        <v>16922309.122283887</v>
      </c>
    </row>
    <row r="231" spans="1:6" ht="12.75">
      <c r="A231" s="3">
        <f t="shared" si="19"/>
        <v>46.000000000000114</v>
      </c>
      <c r="B231">
        <f>Intermediate!K227*(Intermediate!$Q$7-Intermediate!H227)</f>
        <v>26693802.73304405</v>
      </c>
      <c r="C231" s="3">
        <f t="shared" si="20"/>
        <v>1460000.0000000012</v>
      </c>
      <c r="D231" s="3">
        <f t="shared" si="21"/>
        <v>8320977.000000017</v>
      </c>
      <c r="E231" s="3">
        <f t="shared" si="22"/>
        <v>9780977.000000019</v>
      </c>
      <c r="F231" s="3">
        <f t="shared" si="23"/>
        <v>16912825.733044032</v>
      </c>
    </row>
    <row r="232" spans="1:6" ht="12.75">
      <c r="A232" s="3">
        <f t="shared" si="19"/>
        <v>46.20000000000012</v>
      </c>
      <c r="B232">
        <f>Intermediate!K228*(Intermediate!$Q$7-Intermediate!H228)</f>
        <v>26695400.912682217</v>
      </c>
      <c r="C232" s="3">
        <f t="shared" si="20"/>
        <v>1462000.0000000012</v>
      </c>
      <c r="D232" s="3">
        <f t="shared" si="21"/>
        <v>8330256.900000017</v>
      </c>
      <c r="E232" s="3">
        <f t="shared" si="22"/>
        <v>9792256.900000019</v>
      </c>
      <c r="F232" s="3">
        <f t="shared" si="23"/>
        <v>16903144.0126822</v>
      </c>
    </row>
    <row r="233" spans="1:6" ht="12.75">
      <c r="A233" s="3">
        <f t="shared" si="19"/>
        <v>46.40000000000012</v>
      </c>
      <c r="B233">
        <f>Intermediate!K229*(Intermediate!$Q$7-Intermediate!H229)</f>
        <v>26696802.667832326</v>
      </c>
      <c r="C233" s="3">
        <f t="shared" si="20"/>
        <v>1464000.0000000012</v>
      </c>
      <c r="D233" s="3">
        <f t="shared" si="21"/>
        <v>8339536.8000000175</v>
      </c>
      <c r="E233" s="3">
        <f t="shared" si="22"/>
        <v>9803536.80000002</v>
      </c>
      <c r="F233" s="3">
        <f t="shared" si="23"/>
        <v>16893265.867832307</v>
      </c>
    </row>
    <row r="234" spans="1:6" ht="12.75">
      <c r="A234" s="3">
        <f t="shared" si="19"/>
        <v>46.60000000000012</v>
      </c>
      <c r="B234">
        <f>Intermediate!K230*(Intermediate!$Q$7-Intermediate!H230)</f>
        <v>26698009.880419314</v>
      </c>
      <c r="C234" s="3">
        <f t="shared" si="20"/>
        <v>1466000.0000000012</v>
      </c>
      <c r="D234" s="3">
        <f t="shared" si="21"/>
        <v>8348816.700000017</v>
      </c>
      <c r="E234" s="3">
        <f t="shared" si="22"/>
        <v>9814816.700000018</v>
      </c>
      <c r="F234" s="3">
        <f t="shared" si="23"/>
        <v>16883193.180419296</v>
      </c>
    </row>
    <row r="235" spans="1:6" ht="12.75">
      <c r="A235" s="3">
        <f t="shared" si="19"/>
        <v>46.800000000000125</v>
      </c>
      <c r="B235">
        <f>Intermediate!K231*(Intermediate!$Q$7-Intermediate!H231)</f>
        <v>26699024.408063993</v>
      </c>
      <c r="C235" s="3">
        <f t="shared" si="20"/>
        <v>1468000.0000000012</v>
      </c>
      <c r="D235" s="3">
        <f t="shared" si="21"/>
        <v>8358096.600000018</v>
      </c>
      <c r="E235" s="3">
        <f t="shared" si="22"/>
        <v>9826096.60000002</v>
      </c>
      <c r="F235" s="3">
        <f t="shared" si="23"/>
        <v>16872927.808063973</v>
      </c>
    </row>
    <row r="236" spans="1:6" ht="12.75">
      <c r="A236" s="3">
        <f t="shared" si="19"/>
        <v>47.00000000000013</v>
      </c>
      <c r="B236">
        <f>Intermediate!K232*(Intermediate!$Q$7-Intermediate!H232)</f>
        <v>26699848.084480025</v>
      </c>
      <c r="C236" s="3">
        <f t="shared" si="20"/>
        <v>1470000.0000000014</v>
      </c>
      <c r="D236" s="3">
        <f t="shared" si="21"/>
        <v>8367376.500000018</v>
      </c>
      <c r="E236" s="3">
        <f t="shared" si="22"/>
        <v>9837376.500000019</v>
      </c>
      <c r="F236" s="3">
        <f t="shared" si="23"/>
        <v>16862471.584480006</v>
      </c>
    </row>
    <row r="237" spans="1:6" ht="12.75">
      <c r="A237" s="3">
        <f t="shared" si="19"/>
        <v>47.20000000000013</v>
      </c>
      <c r="B237">
        <f>Intermediate!K233*(Intermediate!$Q$7-Intermediate!H233)</f>
        <v>26700482.71986292</v>
      </c>
      <c r="C237" s="3">
        <f t="shared" si="20"/>
        <v>1472000.0000000014</v>
      </c>
      <c r="D237" s="3">
        <f t="shared" si="21"/>
        <v>8376656.400000019</v>
      </c>
      <c r="E237" s="3">
        <f t="shared" si="22"/>
        <v>9848656.40000002</v>
      </c>
      <c r="F237" s="3">
        <f t="shared" si="23"/>
        <v>16851826.3198629</v>
      </c>
    </row>
    <row r="238" spans="1:6" ht="12.75">
      <c r="A238" s="3">
        <f t="shared" si="19"/>
        <v>47.400000000000134</v>
      </c>
      <c r="B238">
        <f>Intermediate!K234*(Intermediate!$Q$7-Intermediate!H234)</f>
        <v>26700930.101271402</v>
      </c>
      <c r="C238" s="3">
        <f t="shared" si="20"/>
        <v>1474000.0000000014</v>
      </c>
      <c r="D238" s="3">
        <f t="shared" si="21"/>
        <v>8385936.300000018</v>
      </c>
      <c r="E238" s="3">
        <f t="shared" si="22"/>
        <v>9859936.30000002</v>
      </c>
      <c r="F238" s="3">
        <f t="shared" si="23"/>
        <v>16840993.801271383</v>
      </c>
    </row>
    <row r="239" spans="1:6" ht="12.75">
      <c r="A239" s="3">
        <f t="shared" si="19"/>
        <v>47.600000000000136</v>
      </c>
      <c r="B239">
        <f>Intermediate!K235*(Intermediate!$Q$7-Intermediate!H235)</f>
        <v>26701191.99300125</v>
      </c>
      <c r="C239" s="3">
        <f t="shared" si="20"/>
        <v>1476000.0000000014</v>
      </c>
      <c r="D239" s="3">
        <f t="shared" si="21"/>
        <v>8395216.200000018</v>
      </c>
      <c r="E239" s="3">
        <f t="shared" si="22"/>
        <v>9871216.20000002</v>
      </c>
      <c r="F239" s="3">
        <f t="shared" si="23"/>
        <v>16829975.793001227</v>
      </c>
    </row>
    <row r="240" spans="1:6" ht="12.75">
      <c r="A240" s="3">
        <f t="shared" si="19"/>
        <v>47.80000000000014</v>
      </c>
      <c r="B240">
        <f>Intermediate!K236*(Intermediate!$Q$7-Intermediate!H236)</f>
        <v>26701270.136951815</v>
      </c>
      <c r="C240" s="3">
        <f t="shared" si="20"/>
        <v>1478000.0000000014</v>
      </c>
      <c r="D240" s="3">
        <f t="shared" si="21"/>
        <v>8404496.100000018</v>
      </c>
      <c r="E240" s="3">
        <f t="shared" si="22"/>
        <v>9882496.10000002</v>
      </c>
      <c r="F240" s="3">
        <f t="shared" si="23"/>
        <v>16818774.036951795</v>
      </c>
    </row>
    <row r="241" spans="1:6" ht="12.75">
      <c r="A241" s="3">
        <f t="shared" si="19"/>
        <v>48.00000000000014</v>
      </c>
      <c r="B241">
        <f>Intermediate!K237*(Intermediate!$Q$7-Intermediate!H237)</f>
        <v>26701166.252985317</v>
      </c>
      <c r="C241" s="3">
        <f t="shared" si="20"/>
        <v>1480000.0000000014</v>
      </c>
      <c r="D241" s="3">
        <f t="shared" si="21"/>
        <v>8413776.000000019</v>
      </c>
      <c r="E241" s="3">
        <f t="shared" si="22"/>
        <v>9893776.00000002</v>
      </c>
      <c r="F241" s="3">
        <f t="shared" si="23"/>
        <v>16807390.2529853</v>
      </c>
    </row>
    <row r="242" spans="1:6" ht="12.75">
      <c r="A242" s="3">
        <f t="shared" si="19"/>
        <v>48.200000000000145</v>
      </c>
      <c r="B242">
        <f>Intermediate!K238*(Intermediate!$Q$7-Intermediate!H238)</f>
        <v>26700882.039279275</v>
      </c>
      <c r="C242" s="3">
        <f t="shared" si="20"/>
        <v>1482000.0000000014</v>
      </c>
      <c r="D242" s="3">
        <f t="shared" si="21"/>
        <v>8423055.900000019</v>
      </c>
      <c r="E242" s="3">
        <f t="shared" si="22"/>
        <v>9905055.90000002</v>
      </c>
      <c r="F242" s="3">
        <f t="shared" si="23"/>
        <v>16795826.139279254</v>
      </c>
    </row>
    <row r="243" spans="1:6" ht="12.75">
      <c r="A243" s="3">
        <f t="shared" si="19"/>
        <v>48.40000000000015</v>
      </c>
      <c r="B243">
        <f>Intermediate!K239*(Intermediate!$Q$7-Intermediate!H239)</f>
        <v>26700419.17267192</v>
      </c>
      <c r="C243" s="3">
        <f t="shared" si="20"/>
        <v>1484000.0000000014</v>
      </c>
      <c r="D243" s="3">
        <f t="shared" si="21"/>
        <v>8432335.80000002</v>
      </c>
      <c r="E243" s="3">
        <f t="shared" si="22"/>
        <v>9916335.800000021</v>
      </c>
      <c r="F243" s="3">
        <f t="shared" si="23"/>
        <v>16784083.372671902</v>
      </c>
    </row>
    <row r="244" spans="1:6" ht="12.75">
      <c r="A244" s="3">
        <f t="shared" si="19"/>
        <v>48.60000000000015</v>
      </c>
      <c r="B244">
        <f>Intermediate!K240*(Intermediate!$Q$7-Intermediate!H240)</f>
        <v>26699779.309001096</v>
      </c>
      <c r="C244" s="3">
        <f t="shared" si="20"/>
        <v>1486000.0000000014</v>
      </c>
      <c r="D244" s="3">
        <f t="shared" si="21"/>
        <v>8441615.700000018</v>
      </c>
      <c r="E244" s="3">
        <f t="shared" si="22"/>
        <v>9927615.70000002</v>
      </c>
      <c r="F244" s="3">
        <f t="shared" si="23"/>
        <v>16772163.609001076</v>
      </c>
    </row>
    <row r="245" spans="1:6" ht="12.75">
      <c r="A245" s="3">
        <f t="shared" si="19"/>
        <v>48.80000000000015</v>
      </c>
      <c r="B245">
        <f>Intermediate!K241*(Intermediate!$Q$7-Intermediate!H241)</f>
        <v>26698964.08343649</v>
      </c>
      <c r="C245" s="3">
        <f t="shared" si="20"/>
        <v>1488000.0000000014</v>
      </c>
      <c r="D245" s="3">
        <f t="shared" si="21"/>
        <v>8450895.60000002</v>
      </c>
      <c r="E245" s="3">
        <f t="shared" si="22"/>
        <v>9938895.600000022</v>
      </c>
      <c r="F245" s="3">
        <f t="shared" si="23"/>
        <v>16760068.483436467</v>
      </c>
    </row>
    <row r="246" spans="1:6" ht="12.75">
      <c r="A246" s="3">
        <f t="shared" si="19"/>
        <v>49.000000000000156</v>
      </c>
      <c r="B246">
        <f>Intermediate!K242*(Intermediate!$Q$7-Intermediate!H242)</f>
        <v>26697975.11080563</v>
      </c>
      <c r="C246" s="3">
        <f t="shared" si="20"/>
        <v>1490000.0000000016</v>
      </c>
      <c r="D246" s="3">
        <f t="shared" si="21"/>
        <v>8460175.500000019</v>
      </c>
      <c r="E246" s="3">
        <f t="shared" si="22"/>
        <v>9950175.50000002</v>
      </c>
      <c r="F246" s="3">
        <f t="shared" si="23"/>
        <v>16747799.61080561</v>
      </c>
    </row>
    <row r="247" spans="1:6" ht="12.75">
      <c r="A247" s="3">
        <f t="shared" si="19"/>
        <v>49.20000000000016</v>
      </c>
      <c r="B247">
        <f>Intermediate!K243*(Intermediate!$Q$7-Intermediate!H243)</f>
        <v>26696813.985913485</v>
      </c>
      <c r="C247" s="3">
        <f t="shared" si="20"/>
        <v>1492000.0000000016</v>
      </c>
      <c r="D247" s="3">
        <f t="shared" si="21"/>
        <v>8469455.400000019</v>
      </c>
      <c r="E247" s="3">
        <f t="shared" si="22"/>
        <v>9961455.40000002</v>
      </c>
      <c r="F247" s="3">
        <f t="shared" si="23"/>
        <v>16735358.585913464</v>
      </c>
    </row>
    <row r="248" spans="1:6" ht="12.75">
      <c r="A248" s="3">
        <f t="shared" si="19"/>
        <v>49.40000000000016</v>
      </c>
      <c r="B248">
        <f>Intermediate!K244*(Intermediate!$Q$7-Intermediate!H244)</f>
        <v>26695482.283856098</v>
      </c>
      <c r="C248" s="3">
        <f t="shared" si="20"/>
        <v>1494000.0000000016</v>
      </c>
      <c r="D248" s="3">
        <f t="shared" si="21"/>
        <v>8478735.30000002</v>
      </c>
      <c r="E248" s="3">
        <f t="shared" si="22"/>
        <v>9972735.300000021</v>
      </c>
      <c r="F248" s="3">
        <f t="shared" si="23"/>
        <v>16722746.983856076</v>
      </c>
    </row>
    <row r="249" spans="1:6" ht="12.75">
      <c r="A249" s="3">
        <f t="shared" si="19"/>
        <v>49.600000000000165</v>
      </c>
      <c r="B249">
        <f>Intermediate!K245*(Intermediate!$Q$7-Intermediate!H245)</f>
        <v>26693981.560328193</v>
      </c>
      <c r="C249" s="3">
        <f t="shared" si="20"/>
        <v>1496000.0000000016</v>
      </c>
      <c r="D249" s="3">
        <f t="shared" si="21"/>
        <v>8488015.20000002</v>
      </c>
      <c r="E249" s="3">
        <f t="shared" si="22"/>
        <v>9984015.200000022</v>
      </c>
      <c r="F249" s="3">
        <f t="shared" si="23"/>
        <v>16709966.360328171</v>
      </c>
    </row>
    <row r="250" spans="1:6" ht="12.75">
      <c r="A250" s="3">
        <f t="shared" si="19"/>
        <v>49.80000000000017</v>
      </c>
      <c r="B250">
        <f>Intermediate!K246*(Intermediate!$Q$7-Intermediate!H246)</f>
        <v>26692313.35192499</v>
      </c>
      <c r="C250" s="3">
        <f t="shared" si="20"/>
        <v>1498000.0000000016</v>
      </c>
      <c r="D250" s="3">
        <f t="shared" si="21"/>
        <v>8497295.10000002</v>
      </c>
      <c r="E250" s="3">
        <f t="shared" si="22"/>
        <v>9995295.100000022</v>
      </c>
      <c r="F250" s="3">
        <f t="shared" si="23"/>
        <v>16697018.251924967</v>
      </c>
    </row>
    <row r="251" spans="1:6" ht="12.75">
      <c r="A251" s="3">
        <f t="shared" si="19"/>
        <v>50.00000000000017</v>
      </c>
      <c r="B251">
        <f>Intermediate!K247*(Intermediate!$Q$7-Intermediate!H247)</f>
        <v>26690479.17643833</v>
      </c>
      <c r="C251" s="3">
        <f t="shared" si="20"/>
        <v>1500000.0000000016</v>
      </c>
      <c r="D251" s="3">
        <f t="shared" si="21"/>
        <v>8506575.00000002</v>
      </c>
      <c r="E251" s="3">
        <f t="shared" si="22"/>
        <v>10006575.000000022</v>
      </c>
      <c r="F251" s="3">
        <f t="shared" si="23"/>
        <v>16683904.17643831</v>
      </c>
    </row>
    <row r="252" spans="1:6" ht="12.75">
      <c r="A252" s="3">
        <f t="shared" si="19"/>
        <v>50.20000000000017</v>
      </c>
      <c r="B252">
        <f>Intermediate!K248*(Intermediate!$Q$7-Intermediate!H248)</f>
        <v>26688480.53314718</v>
      </c>
      <c r="C252" s="3">
        <f t="shared" si="20"/>
        <v>1502000.0000000019</v>
      </c>
      <c r="D252" s="3">
        <f t="shared" si="21"/>
        <v>8515854.90000002</v>
      </c>
      <c r="E252" s="3">
        <f t="shared" si="22"/>
        <v>10017854.900000023</v>
      </c>
      <c r="F252" s="3">
        <f t="shared" si="23"/>
        <v>16670625.633147156</v>
      </c>
    </row>
    <row r="253" spans="1:6" ht="12.75">
      <c r="A253" s="3">
        <f t="shared" si="19"/>
        <v>50.400000000000176</v>
      </c>
      <c r="B253">
        <f>Intermediate!K249*(Intermediate!$Q$7-Intermediate!H249)</f>
        <v>26686318.90310274</v>
      </c>
      <c r="C253" s="3">
        <f t="shared" si="20"/>
        <v>1504000.0000000019</v>
      </c>
      <c r="D253" s="3">
        <f t="shared" si="21"/>
        <v>8525134.80000002</v>
      </c>
      <c r="E253" s="3">
        <f t="shared" si="22"/>
        <v>10029134.800000021</v>
      </c>
      <c r="F253" s="3">
        <f t="shared" si="23"/>
        <v>16657184.10310272</v>
      </c>
    </row>
    <row r="254" spans="1:6" ht="12.75">
      <c r="A254" s="3">
        <f t="shared" si="19"/>
        <v>50.60000000000018</v>
      </c>
      <c r="B254">
        <f>Intermediate!K250*(Intermediate!$Q$7-Intermediate!H250)</f>
        <v>26683995.749408264</v>
      </c>
      <c r="C254" s="3">
        <f t="shared" si="20"/>
        <v>1506000.0000000019</v>
      </c>
      <c r="D254" s="3">
        <f t="shared" si="21"/>
        <v>8534414.70000002</v>
      </c>
      <c r="E254" s="3">
        <f t="shared" si="22"/>
        <v>10040414.700000022</v>
      </c>
      <c r="F254" s="3">
        <f t="shared" si="23"/>
        <v>16643581.049408242</v>
      </c>
    </row>
    <row r="255" spans="1:6" ht="12.75">
      <c r="A255" s="3">
        <f t="shared" si="19"/>
        <v>50.80000000000018</v>
      </c>
      <c r="B255">
        <f>Intermediate!K251*(Intermediate!$Q$7-Intermediate!H251)</f>
        <v>26681512.51749355</v>
      </c>
      <c r="C255" s="3">
        <f t="shared" si="20"/>
        <v>1508000.0000000019</v>
      </c>
      <c r="D255" s="3">
        <f t="shared" si="21"/>
        <v>8543694.600000022</v>
      </c>
      <c r="E255" s="3">
        <f t="shared" si="22"/>
        <v>10051694.600000024</v>
      </c>
      <c r="F255" s="3">
        <f t="shared" si="23"/>
        <v>16629817.917493526</v>
      </c>
    </row>
    <row r="256" spans="1:6" ht="12.75">
      <c r="A256" s="3">
        <f t="shared" si="19"/>
        <v>51.000000000000185</v>
      </c>
      <c r="B256">
        <f>Intermediate!K252*(Intermediate!$Q$7-Intermediate!H252)</f>
        <v>26678870.63538447</v>
      </c>
      <c r="C256" s="3">
        <f t="shared" si="20"/>
        <v>1510000.0000000019</v>
      </c>
      <c r="D256" s="3">
        <f t="shared" si="21"/>
        <v>8552974.50000002</v>
      </c>
      <c r="E256" s="3">
        <f t="shared" si="22"/>
        <v>10062974.500000022</v>
      </c>
      <c r="F256" s="3">
        <f t="shared" si="23"/>
        <v>16615896.135384448</v>
      </c>
    </row>
    <row r="257" spans="1:6" ht="12.75">
      <c r="A257" s="3">
        <f t="shared" si="19"/>
        <v>51.20000000000019</v>
      </c>
      <c r="B257">
        <f>Intermediate!K253*(Intermediate!$Q$7-Intermediate!H253)</f>
        <v>26676071.513967466</v>
      </c>
      <c r="C257" s="3">
        <f t="shared" si="20"/>
        <v>1512000.0000000019</v>
      </c>
      <c r="D257" s="3">
        <f t="shared" si="21"/>
        <v>8562254.40000002</v>
      </c>
      <c r="E257" s="3">
        <f t="shared" si="22"/>
        <v>10074254.400000023</v>
      </c>
      <c r="F257" s="3">
        <f t="shared" si="23"/>
        <v>16601817.113967443</v>
      </c>
    </row>
    <row r="258" spans="1:6" ht="12.75">
      <c r="A258" s="3">
        <f t="shared" si="19"/>
        <v>51.40000000000019</v>
      </c>
      <c r="B258">
        <f>Intermediate!K254*(Intermediate!$Q$7-Intermediate!H254)</f>
        <v>26673116.54724911</v>
      </c>
      <c r="C258" s="3">
        <f t="shared" si="20"/>
        <v>1514000.0000000019</v>
      </c>
      <c r="D258" s="3">
        <f t="shared" si="21"/>
        <v>8571534.300000021</v>
      </c>
      <c r="E258" s="3">
        <f t="shared" si="22"/>
        <v>10085534.300000023</v>
      </c>
      <c r="F258" s="3">
        <f t="shared" si="23"/>
        <v>16587582.247249085</v>
      </c>
    </row>
    <row r="259" spans="1:6" ht="12.75">
      <c r="A259" s="3">
        <f t="shared" si="19"/>
        <v>51.60000000000019</v>
      </c>
      <c r="B259">
        <f>Intermediate!K255*(Intermediate!$Q$7-Intermediate!H255)</f>
        <v>26670007.112611074</v>
      </c>
      <c r="C259" s="3">
        <f t="shared" si="20"/>
        <v>1516000.0000000019</v>
      </c>
      <c r="D259" s="3">
        <f t="shared" si="21"/>
        <v>8580814.200000022</v>
      </c>
      <c r="E259" s="3">
        <f t="shared" si="22"/>
        <v>10096814.200000023</v>
      </c>
      <c r="F259" s="3">
        <f t="shared" si="23"/>
        <v>16573192.91261105</v>
      </c>
    </row>
    <row r="260" spans="1:6" ht="12.75">
      <c r="A260" s="3">
        <f t="shared" si="19"/>
        <v>51.800000000000196</v>
      </c>
      <c r="B260">
        <f>Intermediate!K256*(Intermediate!$Q$7-Intermediate!H256)</f>
        <v>26666744.571060166</v>
      </c>
      <c r="C260" s="3">
        <f t="shared" si="20"/>
        <v>1518000.0000000019</v>
      </c>
      <c r="D260" s="3">
        <f t="shared" si="21"/>
        <v>8590094.100000022</v>
      </c>
      <c r="E260" s="3">
        <f t="shared" si="22"/>
        <v>10108094.100000024</v>
      </c>
      <c r="F260" s="3">
        <f t="shared" si="23"/>
        <v>16558650.471060142</v>
      </c>
    </row>
    <row r="261" spans="1:6" ht="12.75">
      <c r="A261" s="3">
        <f t="shared" si="19"/>
        <v>52.0000000000002</v>
      </c>
      <c r="B261">
        <f>Intermediate!K257*(Intermediate!$Q$7-Intermediate!H257)</f>
        <v>26663330.2674741</v>
      </c>
      <c r="C261" s="3">
        <f t="shared" si="20"/>
        <v>1520000.0000000019</v>
      </c>
      <c r="D261" s="3">
        <f t="shared" si="21"/>
        <v>8599374.000000022</v>
      </c>
      <c r="E261" s="3">
        <f t="shared" si="22"/>
        <v>10119374.000000024</v>
      </c>
      <c r="F261" s="3">
        <f t="shared" si="23"/>
        <v>16543956.267474076</v>
      </c>
    </row>
    <row r="262" spans="1:6" ht="12.75">
      <c r="A262" s="3">
        <f t="shared" si="19"/>
        <v>52.2000000000002</v>
      </c>
      <c r="B262">
        <f>Intermediate!K258*(Intermediate!$Q$7-Intermediate!H258)</f>
        <v>26659765.53084259</v>
      </c>
      <c r="C262" s="3">
        <f t="shared" si="20"/>
        <v>1522000.000000002</v>
      </c>
      <c r="D262" s="3">
        <f t="shared" si="21"/>
        <v>8608653.90000002</v>
      </c>
      <c r="E262" s="3">
        <f t="shared" si="22"/>
        <v>10130653.900000023</v>
      </c>
      <c r="F262" s="3">
        <f t="shared" si="23"/>
        <v>16529111.630842568</v>
      </c>
    </row>
    <row r="263" spans="1:6" ht="12.75">
      <c r="A263" s="3">
        <f t="shared" si="19"/>
        <v>52.400000000000205</v>
      </c>
      <c r="B263">
        <f>Intermediate!K259*(Intermediate!$Q$7-Intermediate!H259)</f>
        <v>26656051.67450416</v>
      </c>
      <c r="C263" s="3">
        <f t="shared" si="20"/>
        <v>1524000.000000002</v>
      </c>
      <c r="D263" s="3">
        <f t="shared" si="21"/>
        <v>8617933.800000021</v>
      </c>
      <c r="E263" s="3">
        <f t="shared" si="22"/>
        <v>10141933.800000023</v>
      </c>
      <c r="F263" s="3">
        <f t="shared" si="23"/>
        <v>16514117.874504138</v>
      </c>
    </row>
    <row r="264" spans="1:6" ht="12.75">
      <c r="A264" s="3">
        <f aca="true" t="shared" si="24" ref="A264:A327">A263+$K$25</f>
        <v>52.60000000000021</v>
      </c>
      <c r="B264">
        <f>Intermediate!K260*(Intermediate!$Q$7-Intermediate!H260)</f>
        <v>26652189.99637863</v>
      </c>
      <c r="C264" s="3">
        <f t="shared" si="20"/>
        <v>1526000.000000002</v>
      </c>
      <c r="D264" s="3">
        <f t="shared" si="21"/>
        <v>8627213.700000022</v>
      </c>
      <c r="E264" s="3">
        <f t="shared" si="22"/>
        <v>10153213.700000023</v>
      </c>
      <c r="F264" s="3">
        <f t="shared" si="23"/>
        <v>16498976.296378607</v>
      </c>
    </row>
    <row r="265" spans="1:6" ht="12.75">
      <c r="A265" s="3">
        <f t="shared" si="24"/>
        <v>52.80000000000021</v>
      </c>
      <c r="B265">
        <f>Intermediate!K261*(Intermediate!$Q$7-Intermediate!H261)</f>
        <v>26648181.779195502</v>
      </c>
      <c r="C265" s="3">
        <f t="shared" si="20"/>
        <v>1528000.000000002</v>
      </c>
      <c r="D265" s="3">
        <f t="shared" si="21"/>
        <v>8636493.600000024</v>
      </c>
      <c r="E265" s="3">
        <f t="shared" si="22"/>
        <v>10164493.600000026</v>
      </c>
      <c r="F265" s="3">
        <f t="shared" si="23"/>
        <v>16483688.179195477</v>
      </c>
    </row>
    <row r="266" spans="1:6" ht="12.75">
      <c r="A266" s="3">
        <f t="shared" si="24"/>
        <v>53.00000000000021</v>
      </c>
      <c r="B266">
        <f>Intermediate!K262*(Intermediate!$Q$7-Intermediate!H262)</f>
        <v>26644028.290718175</v>
      </c>
      <c r="C266" s="3">
        <f t="shared" si="20"/>
        <v>1530000.000000002</v>
      </c>
      <c r="D266" s="3">
        <f t="shared" si="21"/>
        <v>8645773.500000022</v>
      </c>
      <c r="E266" s="3">
        <f t="shared" si="22"/>
        <v>10175773.500000024</v>
      </c>
      <c r="F266" s="3">
        <f t="shared" si="23"/>
        <v>16468254.790718151</v>
      </c>
    </row>
    <row r="267" spans="1:6" ht="12.75">
      <c r="A267" s="3">
        <f t="shared" si="24"/>
        <v>53.200000000000216</v>
      </c>
      <c r="B267">
        <f>Intermediate!K263*(Intermediate!$Q$7-Intermediate!H263)</f>
        <v>26639730.78396417</v>
      </c>
      <c r="C267" s="3">
        <f t="shared" si="20"/>
        <v>1532000.0000000023</v>
      </c>
      <c r="D267" s="3">
        <f t="shared" si="21"/>
        <v>8655053.400000023</v>
      </c>
      <c r="E267" s="3">
        <f t="shared" si="22"/>
        <v>10187053.400000025</v>
      </c>
      <c r="F267" s="3">
        <f t="shared" si="23"/>
        <v>16452677.383964144</v>
      </c>
    </row>
    <row r="268" spans="1:6" ht="12.75">
      <c r="A268" s="3">
        <f t="shared" si="24"/>
        <v>53.40000000000022</v>
      </c>
      <c r="B268">
        <f>Intermediate!K264*(Intermediate!$Q$7-Intermediate!H264)</f>
        <v>26635290.4974214</v>
      </c>
      <c r="C268" s="3">
        <f t="shared" si="20"/>
        <v>1534000.0000000023</v>
      </c>
      <c r="D268" s="3">
        <f t="shared" si="21"/>
        <v>8664333.300000021</v>
      </c>
      <c r="E268" s="3">
        <f t="shared" si="22"/>
        <v>10198333.300000023</v>
      </c>
      <c r="F268" s="3">
        <f t="shared" si="23"/>
        <v>16436957.197421376</v>
      </c>
    </row>
    <row r="269" spans="1:6" ht="12.75">
      <c r="A269" s="3">
        <f t="shared" si="24"/>
        <v>53.60000000000022</v>
      </c>
      <c r="B269">
        <f>Intermediate!K265*(Intermediate!$Q$7-Intermediate!H265)</f>
        <v>26630708.655260734</v>
      </c>
      <c r="C269" s="3">
        <f t="shared" si="20"/>
        <v>1536000.0000000023</v>
      </c>
      <c r="D269" s="3">
        <f t="shared" si="21"/>
        <v>8673613.200000022</v>
      </c>
      <c r="E269" s="3">
        <f t="shared" si="22"/>
        <v>10209613.200000023</v>
      </c>
      <c r="F269" s="3">
        <f t="shared" si="23"/>
        <v>16421095.45526071</v>
      </c>
    </row>
    <row r="270" spans="1:6" ht="12.75">
      <c r="A270" s="3">
        <f t="shared" si="24"/>
        <v>53.800000000000225</v>
      </c>
      <c r="B270">
        <f>Intermediate!K266*(Intermediate!$Q$7-Intermediate!H266)</f>
        <v>26625986.467544533</v>
      </c>
      <c r="C270" s="3">
        <f t="shared" si="20"/>
        <v>1538000.0000000023</v>
      </c>
      <c r="D270" s="3">
        <f t="shared" si="21"/>
        <v>8682893.100000024</v>
      </c>
      <c r="E270" s="3">
        <f t="shared" si="22"/>
        <v>10220893.100000026</v>
      </c>
      <c r="F270" s="3">
        <f t="shared" si="23"/>
        <v>16405093.367544508</v>
      </c>
    </row>
    <row r="271" spans="1:6" ht="12.75">
      <c r="A271" s="3">
        <f t="shared" si="24"/>
        <v>54.00000000000023</v>
      </c>
      <c r="B271">
        <f>Intermediate!K267*(Intermediate!$Q$7-Intermediate!H267)</f>
        <v>26621125.1304318</v>
      </c>
      <c r="C271" s="3">
        <f t="shared" si="20"/>
        <v>1540000.0000000023</v>
      </c>
      <c r="D271" s="3">
        <f t="shared" si="21"/>
        <v>8692173.000000022</v>
      </c>
      <c r="E271" s="3">
        <f t="shared" si="22"/>
        <v>10232173.000000024</v>
      </c>
      <c r="F271" s="3">
        <f t="shared" si="23"/>
        <v>16388952.130431777</v>
      </c>
    </row>
    <row r="272" spans="1:6" ht="12.75">
      <c r="A272" s="3">
        <f t="shared" si="24"/>
        <v>54.20000000000023</v>
      </c>
      <c r="B272">
        <f>Intermediate!K268*(Intermediate!$Q$7-Intermediate!H268)</f>
        <v>26616125.826379523</v>
      </c>
      <c r="C272" s="3">
        <f t="shared" si="20"/>
        <v>1542000.0000000023</v>
      </c>
      <c r="D272" s="3">
        <f t="shared" si="21"/>
        <v>8701452.900000023</v>
      </c>
      <c r="E272" s="3">
        <f t="shared" si="22"/>
        <v>10243452.900000025</v>
      </c>
      <c r="F272" s="3">
        <f t="shared" si="23"/>
        <v>16372672.926379498</v>
      </c>
    </row>
    <row r="273" spans="1:6" ht="12.75">
      <c r="A273" s="3">
        <f t="shared" si="24"/>
        <v>54.40000000000023</v>
      </c>
      <c r="B273">
        <f>Intermediate!K269*(Intermediate!$Q$7-Intermediate!H269)</f>
        <v>26610989.72434061</v>
      </c>
      <c r="C273" s="3">
        <f t="shared" si="20"/>
        <v>1544000.0000000023</v>
      </c>
      <c r="D273" s="3">
        <f t="shared" si="21"/>
        <v>8710732.800000023</v>
      </c>
      <c r="E273" s="3">
        <f t="shared" si="22"/>
        <v>10254732.800000025</v>
      </c>
      <c r="F273" s="3">
        <f t="shared" si="23"/>
        <v>16356256.924340585</v>
      </c>
    </row>
    <row r="274" spans="1:6" ht="12.75">
      <c r="A274" s="3">
        <f t="shared" si="24"/>
        <v>54.600000000000236</v>
      </c>
      <c r="B274">
        <f>Intermediate!K270*(Intermediate!$Q$7-Intermediate!H270)</f>
        <v>26605717.97995814</v>
      </c>
      <c r="C274" s="3">
        <f t="shared" si="20"/>
        <v>1546000.0000000023</v>
      </c>
      <c r="D274" s="3">
        <f t="shared" si="21"/>
        <v>8720012.700000023</v>
      </c>
      <c r="E274" s="3">
        <f t="shared" si="22"/>
        <v>10266012.700000025</v>
      </c>
      <c r="F274" s="3">
        <f t="shared" si="23"/>
        <v>16339705.279958114</v>
      </c>
    </row>
    <row r="275" spans="1:6" ht="12.75">
      <c r="A275" s="3">
        <f t="shared" si="24"/>
        <v>54.80000000000024</v>
      </c>
      <c r="B275">
        <f>Intermediate!K271*(Intermediate!$Q$7-Intermediate!H271)</f>
        <v>26600311.73575661</v>
      </c>
      <c r="C275" s="3">
        <f t="shared" si="20"/>
        <v>1548000.0000000023</v>
      </c>
      <c r="D275" s="3">
        <f t="shared" si="21"/>
        <v>8729292.600000024</v>
      </c>
      <c r="E275" s="3">
        <f t="shared" si="22"/>
        <v>10277292.600000026</v>
      </c>
      <c r="F275" s="3">
        <f t="shared" si="23"/>
        <v>16323019.135756584</v>
      </c>
    </row>
    <row r="276" spans="1:6" ht="12.75">
      <c r="A276" s="3">
        <f t="shared" si="24"/>
        <v>55.00000000000024</v>
      </c>
      <c r="B276">
        <f>Intermediate!K272*(Intermediate!$Q$7-Intermediate!H272)</f>
        <v>26594772.121329494</v>
      </c>
      <c r="C276" s="3">
        <f t="shared" si="20"/>
        <v>1550000.0000000023</v>
      </c>
      <c r="D276" s="3">
        <f t="shared" si="21"/>
        <v>8738572.500000024</v>
      </c>
      <c r="E276" s="3">
        <f t="shared" si="22"/>
        <v>10288572.500000026</v>
      </c>
      <c r="F276" s="3">
        <f t="shared" si="23"/>
        <v>16306199.621329468</v>
      </c>
    </row>
    <row r="277" spans="1:6" ht="12.75">
      <c r="A277" s="3">
        <f t="shared" si="24"/>
        <v>55.200000000000244</v>
      </c>
      <c r="B277">
        <f>Intermediate!K273*(Intermediate!$Q$7-Intermediate!H273)</f>
        <v>26589100.25352371</v>
      </c>
      <c r="C277" s="3">
        <f t="shared" si="20"/>
        <v>1552000.0000000023</v>
      </c>
      <c r="D277" s="3">
        <f t="shared" si="21"/>
        <v>8747852.400000025</v>
      </c>
      <c r="E277" s="3">
        <f t="shared" si="22"/>
        <v>10299852.400000026</v>
      </c>
      <c r="F277" s="3">
        <f t="shared" si="23"/>
        <v>16289247.853523685</v>
      </c>
    </row>
    <row r="278" spans="1:6" ht="12.75">
      <c r="A278" s="3">
        <f t="shared" si="24"/>
        <v>55.40000000000025</v>
      </c>
      <c r="B278">
        <f>Intermediate!K274*(Intermediate!$Q$7-Intermediate!H274)</f>
        <v>26583297.23662095</v>
      </c>
      <c r="C278" s="3">
        <f t="shared" si="20"/>
        <v>1554000.0000000023</v>
      </c>
      <c r="D278" s="3">
        <f t="shared" si="21"/>
        <v>8757132.300000023</v>
      </c>
      <c r="E278" s="3">
        <f t="shared" si="22"/>
        <v>10311132.300000025</v>
      </c>
      <c r="F278" s="3">
        <f t="shared" si="23"/>
        <v>16272164.936620926</v>
      </c>
    </row>
    <row r="279" spans="1:6" ht="12.75">
      <c r="A279" s="3">
        <f t="shared" si="24"/>
        <v>55.60000000000025</v>
      </c>
      <c r="B279">
        <f>Intermediate!K275*(Intermediate!$Q$7-Intermediate!H275)</f>
        <v>26577364.162515786</v>
      </c>
      <c r="C279" s="3">
        <f t="shared" si="20"/>
        <v>1556000.0000000023</v>
      </c>
      <c r="D279" s="3">
        <f t="shared" si="21"/>
        <v>8766412.200000022</v>
      </c>
      <c r="E279" s="3">
        <f t="shared" si="22"/>
        <v>10322412.200000023</v>
      </c>
      <c r="F279" s="3">
        <f t="shared" si="23"/>
        <v>16254951.962515762</v>
      </c>
    </row>
    <row r="280" spans="1:6" ht="12.75">
      <c r="A280" s="3">
        <f t="shared" si="24"/>
        <v>55.80000000000025</v>
      </c>
      <c r="B280">
        <f>Intermediate!K276*(Intermediate!$Q$7-Intermediate!H276)</f>
        <v>26571302.11089076</v>
      </c>
      <c r="C280" s="3">
        <f t="shared" si="20"/>
        <v>1558000.0000000026</v>
      </c>
      <c r="D280" s="3">
        <f t="shared" si="21"/>
        <v>8775692.100000026</v>
      </c>
      <c r="E280" s="3">
        <f t="shared" si="22"/>
        <v>10333692.100000028</v>
      </c>
      <c r="F280" s="3">
        <f t="shared" si="23"/>
        <v>16237610.010890733</v>
      </c>
    </row>
    <row r="281" spans="1:6" ht="12.75">
      <c r="A281" s="3">
        <f t="shared" si="24"/>
        <v>56.000000000000256</v>
      </c>
      <c r="B281">
        <f>Intermediate!K277*(Intermediate!$Q$7-Intermediate!H277)</f>
        <v>26565112.149388522</v>
      </c>
      <c r="C281" s="3">
        <f t="shared" si="20"/>
        <v>1560000.0000000026</v>
      </c>
      <c r="D281" s="3">
        <f t="shared" si="21"/>
        <v>8784972.000000026</v>
      </c>
      <c r="E281" s="3">
        <f t="shared" si="22"/>
        <v>10344972.000000028</v>
      </c>
      <c r="F281" s="3">
        <f t="shared" si="23"/>
        <v>16220140.149388494</v>
      </c>
    </row>
    <row r="282" spans="1:6" ht="12.75">
      <c r="A282" s="3">
        <f t="shared" si="24"/>
        <v>56.20000000000026</v>
      </c>
      <c r="B282">
        <f>Intermediate!K278*(Intermediate!$Q$7-Intermediate!H278)</f>
        <v>26558795.333780926</v>
      </c>
      <c r="C282" s="3">
        <f t="shared" si="20"/>
        <v>1562000.0000000026</v>
      </c>
      <c r="D282" s="3">
        <f t="shared" si="21"/>
        <v>8794251.900000025</v>
      </c>
      <c r="E282" s="3">
        <f t="shared" si="22"/>
        <v>10356251.900000026</v>
      </c>
      <c r="F282" s="3">
        <f t="shared" si="23"/>
        <v>16202543.4337809</v>
      </c>
    </row>
    <row r="283" spans="1:6" ht="12.75">
      <c r="A283" s="3">
        <f t="shared" si="24"/>
        <v>56.40000000000026</v>
      </c>
      <c r="B283">
        <f>Intermediate!K279*(Intermediate!$Q$7-Intermediate!H279)</f>
        <v>26552352.708135378</v>
      </c>
      <c r="C283" s="3">
        <f t="shared" si="20"/>
        <v>1564000.0000000026</v>
      </c>
      <c r="D283" s="3">
        <f t="shared" si="21"/>
        <v>8803531.800000023</v>
      </c>
      <c r="E283" s="3">
        <f t="shared" si="22"/>
        <v>10367531.800000025</v>
      </c>
      <c r="F283" s="3">
        <f t="shared" si="23"/>
        <v>16184820.908135353</v>
      </c>
    </row>
    <row r="284" spans="1:6" ht="12.75">
      <c r="A284" s="3">
        <f t="shared" si="24"/>
        <v>56.600000000000264</v>
      </c>
      <c r="B284">
        <f>Intermediate!K280*(Intermediate!$Q$7-Intermediate!H280)</f>
        <v>26545785.304978304</v>
      </c>
      <c r="C284" s="3">
        <f aca="true" t="shared" si="25" ref="C284:C347">(A284&gt;0)*($N$10+2*A284*$N$11)</f>
        <v>1566000.0000000028</v>
      </c>
      <c r="D284" s="3">
        <f aca="true" t="shared" si="26" ref="D284:D347">((((2*A284/$N$7)+$N$8)*$N$6)-A284)*$K$20</f>
        <v>8812811.700000023</v>
      </c>
      <c r="E284" s="3">
        <f aca="true" t="shared" si="27" ref="E284:E347">C284+D284</f>
        <v>10378811.700000025</v>
      </c>
      <c r="F284" s="3">
        <f aca="true" t="shared" si="28" ref="F284:F347">B284-E284</f>
        <v>16166973.604978278</v>
      </c>
    </row>
    <row r="285" spans="1:6" ht="12.75">
      <c r="A285" s="3">
        <f t="shared" si="24"/>
        <v>56.80000000000027</v>
      </c>
      <c r="B285">
        <f>Intermediate!K281*(Intermediate!$Q$7-Intermediate!H281)</f>
        <v>26539094.145455785</v>
      </c>
      <c r="C285" s="3">
        <f t="shared" si="25"/>
        <v>1568000.0000000028</v>
      </c>
      <c r="D285" s="3">
        <f t="shared" si="26"/>
        <v>8822091.600000026</v>
      </c>
      <c r="E285" s="3">
        <f t="shared" si="27"/>
        <v>10390091.600000028</v>
      </c>
      <c r="F285" s="3">
        <f t="shared" si="28"/>
        <v>16149002.545455758</v>
      </c>
    </row>
    <row r="286" spans="1:6" ht="12.75">
      <c r="A286" s="3">
        <f t="shared" si="24"/>
        <v>57.00000000000027</v>
      </c>
      <c r="B286">
        <f>Intermediate!K282*(Intermediate!$Q$7-Intermediate!H282)</f>
        <v>26532280.239491656</v>
      </c>
      <c r="C286" s="3">
        <f t="shared" si="25"/>
        <v>1570000.0000000028</v>
      </c>
      <c r="D286" s="3">
        <f t="shared" si="26"/>
        <v>8831371.500000026</v>
      </c>
      <c r="E286" s="3">
        <f t="shared" si="27"/>
        <v>10401371.50000003</v>
      </c>
      <c r="F286" s="3">
        <f t="shared" si="28"/>
        <v>16130908.739491627</v>
      </c>
    </row>
    <row r="287" spans="1:6" ht="12.75">
      <c r="A287" s="3">
        <f t="shared" si="24"/>
        <v>57.20000000000027</v>
      </c>
      <c r="B287">
        <f>Intermediate!K283*(Intermediate!$Q$7-Intermediate!H283)</f>
        <v>26525344.585942775</v>
      </c>
      <c r="C287" s="3">
        <f t="shared" si="25"/>
        <v>1572000.0000000028</v>
      </c>
      <c r="D287" s="3">
        <f t="shared" si="26"/>
        <v>8840651.400000025</v>
      </c>
      <c r="E287" s="3">
        <f t="shared" si="27"/>
        <v>10412651.400000028</v>
      </c>
      <c r="F287" s="3">
        <f t="shared" si="28"/>
        <v>16112693.185942747</v>
      </c>
    </row>
    <row r="288" spans="1:6" ht="12.75">
      <c r="A288" s="3">
        <f t="shared" si="24"/>
        <v>57.400000000000276</v>
      </c>
      <c r="B288">
        <f>Intermediate!K284*(Intermediate!$Q$7-Intermediate!H284)</f>
        <v>26518288.172751807</v>
      </c>
      <c r="C288" s="3">
        <f t="shared" si="25"/>
        <v>1574000.0000000028</v>
      </c>
      <c r="D288" s="3">
        <f t="shared" si="26"/>
        <v>8849931.300000025</v>
      </c>
      <c r="E288" s="3">
        <f t="shared" si="27"/>
        <v>10423931.300000027</v>
      </c>
      <c r="F288" s="3">
        <f t="shared" si="28"/>
        <v>16094356.87275178</v>
      </c>
    </row>
    <row r="289" spans="1:6" ht="12.75">
      <c r="A289" s="3">
        <f t="shared" si="24"/>
        <v>57.60000000000028</v>
      </c>
      <c r="B289">
        <f>Intermediate!K285*(Intermediate!$Q$7-Intermediate!H285)</f>
        <v>26511111.97709741</v>
      </c>
      <c r="C289" s="3">
        <f t="shared" si="25"/>
        <v>1576000.0000000028</v>
      </c>
      <c r="D289" s="3">
        <f t="shared" si="26"/>
        <v>8859211.200000025</v>
      </c>
      <c r="E289" s="3">
        <f t="shared" si="27"/>
        <v>10435211.200000029</v>
      </c>
      <c r="F289" s="3">
        <f t="shared" si="28"/>
        <v>16075900.777097382</v>
      </c>
    </row>
    <row r="290" spans="1:6" ht="12.75">
      <c r="A290" s="3">
        <f t="shared" si="24"/>
        <v>57.80000000000028</v>
      </c>
      <c r="B290">
        <f>Intermediate!K286*(Intermediate!$Q$7-Intermediate!H286)</f>
        <v>26503816.96554192</v>
      </c>
      <c r="C290" s="3">
        <f t="shared" si="25"/>
        <v>1578000.0000000028</v>
      </c>
      <c r="D290" s="3">
        <f t="shared" si="26"/>
        <v>8868491.100000028</v>
      </c>
      <c r="E290" s="3">
        <f t="shared" si="27"/>
        <v>10446491.100000031</v>
      </c>
      <c r="F290" s="3">
        <f t="shared" si="28"/>
        <v>16057325.86554189</v>
      </c>
    </row>
    <row r="291" spans="1:6" ht="12.75">
      <c r="A291" s="3">
        <f t="shared" si="24"/>
        <v>58.000000000000284</v>
      </c>
      <c r="B291">
        <f>Intermediate!K287*(Intermediate!$Q$7-Intermediate!H287)</f>
        <v>26496404.094176587</v>
      </c>
      <c r="C291" s="3">
        <f t="shared" si="25"/>
        <v>1580000.0000000028</v>
      </c>
      <c r="D291" s="3">
        <f t="shared" si="26"/>
        <v>8877771.000000026</v>
      </c>
      <c r="E291" s="3">
        <f t="shared" si="27"/>
        <v>10457771.00000003</v>
      </c>
      <c r="F291" s="3">
        <f t="shared" si="28"/>
        <v>16038633.094176557</v>
      </c>
    </row>
    <row r="292" spans="1:6" ht="12.75">
      <c r="A292" s="3">
        <f t="shared" si="24"/>
        <v>58.20000000000029</v>
      </c>
      <c r="B292">
        <f>Intermediate!K288*(Intermediate!$Q$7-Intermediate!H288)</f>
        <v>26488874.308764484</v>
      </c>
      <c r="C292" s="3">
        <f t="shared" si="25"/>
        <v>1582000.0000000028</v>
      </c>
      <c r="D292" s="3">
        <f t="shared" si="26"/>
        <v>8887050.900000026</v>
      </c>
      <c r="E292" s="3">
        <f t="shared" si="27"/>
        <v>10469050.900000028</v>
      </c>
      <c r="F292" s="3">
        <f t="shared" si="28"/>
        <v>16019823.408764455</v>
      </c>
    </row>
    <row r="293" spans="1:6" ht="12.75">
      <c r="A293" s="3">
        <f t="shared" si="24"/>
        <v>58.40000000000029</v>
      </c>
      <c r="B293">
        <f>Intermediate!K289*(Intermediate!$Q$7-Intermediate!H289)</f>
        <v>26481228.54488085</v>
      </c>
      <c r="C293" s="3">
        <f t="shared" si="25"/>
        <v>1584000.0000000028</v>
      </c>
      <c r="D293" s="3">
        <f t="shared" si="26"/>
        <v>8896330.800000025</v>
      </c>
      <c r="E293" s="3">
        <f t="shared" si="27"/>
        <v>10480330.800000027</v>
      </c>
      <c r="F293" s="3">
        <f t="shared" si="28"/>
        <v>16000897.744880822</v>
      </c>
    </row>
    <row r="294" spans="1:6" ht="12.75">
      <c r="A294" s="3">
        <f t="shared" si="24"/>
        <v>58.60000000000029</v>
      </c>
      <c r="B294">
        <f>Intermediate!K290*(Intermediate!$Q$7-Intermediate!H290)</f>
        <v>26473467.728051458</v>
      </c>
      <c r="C294" s="3">
        <f t="shared" si="25"/>
        <v>1586000.0000000028</v>
      </c>
      <c r="D294" s="3">
        <f t="shared" si="26"/>
        <v>8905610.700000025</v>
      </c>
      <c r="E294" s="3">
        <f t="shared" si="27"/>
        <v>10491610.700000029</v>
      </c>
      <c r="F294" s="3">
        <f t="shared" si="28"/>
        <v>15981857.028051428</v>
      </c>
    </row>
    <row r="295" spans="1:6" ht="12.75">
      <c r="A295" s="3">
        <f t="shared" si="24"/>
        <v>58.800000000000296</v>
      </c>
      <c r="B295">
        <f>Intermediate!K291*(Intermediate!$Q$7-Intermediate!H291)</f>
        <v>26465592.77388831</v>
      </c>
      <c r="C295" s="3">
        <f t="shared" si="25"/>
        <v>1588000.0000000028</v>
      </c>
      <c r="D295" s="3">
        <f t="shared" si="26"/>
        <v>8914890.600000028</v>
      </c>
      <c r="E295" s="3">
        <f t="shared" si="27"/>
        <v>10502890.600000031</v>
      </c>
      <c r="F295" s="3">
        <f t="shared" si="28"/>
        <v>15962702.173888277</v>
      </c>
    </row>
    <row r="296" spans="1:6" ht="12.75">
      <c r="A296" s="3">
        <f t="shared" si="24"/>
        <v>59.0000000000003</v>
      </c>
      <c r="B296">
        <f>Intermediate!K292*(Intermediate!$Q$7-Intermediate!H292)</f>
        <v>26457604.58822351</v>
      </c>
      <c r="C296" s="3">
        <f t="shared" si="25"/>
        <v>1590000.000000003</v>
      </c>
      <c r="D296" s="3">
        <f t="shared" si="26"/>
        <v>8924170.500000026</v>
      </c>
      <c r="E296" s="3">
        <f t="shared" si="27"/>
        <v>10514170.50000003</v>
      </c>
      <c r="F296" s="3">
        <f t="shared" si="28"/>
        <v>15943434.08822348</v>
      </c>
    </row>
    <row r="297" spans="1:6" ht="12.75">
      <c r="A297" s="3">
        <f t="shared" si="24"/>
        <v>59.2000000000003</v>
      </c>
      <c r="B297">
        <f>Intermediate!K293*(Intermediate!$Q$7-Intermediate!H293)</f>
        <v>26449504.067240633</v>
      </c>
      <c r="C297" s="3">
        <f t="shared" si="25"/>
        <v>1592000.000000003</v>
      </c>
      <c r="D297" s="3">
        <f t="shared" si="26"/>
        <v>8933450.400000026</v>
      </c>
      <c r="E297" s="3">
        <f t="shared" si="27"/>
        <v>10525450.40000003</v>
      </c>
      <c r="F297" s="3">
        <f t="shared" si="28"/>
        <v>15924053.667240603</v>
      </c>
    </row>
    <row r="298" spans="1:6" ht="12.75">
      <c r="A298" s="3">
        <f t="shared" si="24"/>
        <v>59.400000000000304</v>
      </c>
      <c r="B298">
        <f>Intermediate!K294*(Intermediate!$Q$7-Intermediate!H294)</f>
        <v>26441292.0976042</v>
      </c>
      <c r="C298" s="3">
        <f t="shared" si="25"/>
        <v>1594000.000000003</v>
      </c>
      <c r="D298" s="3">
        <f t="shared" si="26"/>
        <v>8942730.300000027</v>
      </c>
      <c r="E298" s="3">
        <f t="shared" si="27"/>
        <v>10536730.30000003</v>
      </c>
      <c r="F298" s="3">
        <f t="shared" si="28"/>
        <v>15904561.79760417</v>
      </c>
    </row>
    <row r="299" spans="1:6" ht="12.75">
      <c r="A299" s="3">
        <f t="shared" si="24"/>
        <v>59.60000000000031</v>
      </c>
      <c r="B299">
        <f>Intermediate!K295*(Intermediate!$Q$7-Intermediate!H295)</f>
        <v>26432969.556586865</v>
      </c>
      <c r="C299" s="3">
        <f t="shared" si="25"/>
        <v>1596000.000000003</v>
      </c>
      <c r="D299" s="3">
        <f t="shared" si="26"/>
        <v>8952010.200000025</v>
      </c>
      <c r="E299" s="3">
        <f t="shared" si="27"/>
        <v>10548010.200000029</v>
      </c>
      <c r="F299" s="3">
        <f t="shared" si="28"/>
        <v>15884959.356586836</v>
      </c>
    </row>
    <row r="300" spans="1:6" ht="12.75">
      <c r="A300" s="3">
        <f t="shared" si="24"/>
        <v>59.80000000000031</v>
      </c>
      <c r="B300">
        <f>Intermediate!K296*(Intermediate!$Q$7-Intermediate!H296)</f>
        <v>26424537.312194653</v>
      </c>
      <c r="C300" s="3">
        <f t="shared" si="25"/>
        <v>1598000.0000000033</v>
      </c>
      <c r="D300" s="3">
        <f t="shared" si="26"/>
        <v>8961290.100000028</v>
      </c>
      <c r="E300" s="3">
        <f t="shared" si="27"/>
        <v>10559290.100000031</v>
      </c>
      <c r="F300" s="3">
        <f t="shared" si="28"/>
        <v>15865247.212194622</v>
      </c>
    </row>
    <row r="301" spans="1:6" ht="12.75">
      <c r="A301" s="3">
        <f t="shared" si="24"/>
        <v>60.00000000000031</v>
      </c>
      <c r="B301">
        <f>Intermediate!K297*(Intermediate!$Q$7-Intermediate!H297)</f>
        <v>26415996.223290183</v>
      </c>
      <c r="C301" s="3">
        <f t="shared" si="25"/>
        <v>1600000.0000000033</v>
      </c>
      <c r="D301" s="3">
        <f t="shared" si="26"/>
        <v>8970570.000000028</v>
      </c>
      <c r="E301" s="3">
        <f t="shared" si="27"/>
        <v>10570570.000000032</v>
      </c>
      <c r="F301" s="3">
        <f t="shared" si="28"/>
        <v>15845426.223290151</v>
      </c>
    </row>
    <row r="302" spans="1:6" ht="12.75">
      <c r="A302" s="3">
        <f t="shared" si="24"/>
        <v>60.200000000000315</v>
      </c>
      <c r="B302">
        <f>Intermediate!K298*(Intermediate!$Q$7-Intermediate!H298)</f>
        <v>26407347.139713887</v>
      </c>
      <c r="C302" s="3">
        <f t="shared" si="25"/>
        <v>1602000.0000000033</v>
      </c>
      <c r="D302" s="3">
        <f t="shared" si="26"/>
        <v>8979849.900000028</v>
      </c>
      <c r="E302" s="3">
        <f t="shared" si="27"/>
        <v>10581849.900000032</v>
      </c>
      <c r="F302" s="3">
        <f t="shared" si="28"/>
        <v>15825497.239713855</v>
      </c>
    </row>
    <row r="303" spans="1:6" ht="12.75">
      <c r="A303" s="3">
        <f t="shared" si="24"/>
        <v>60.40000000000032</v>
      </c>
      <c r="B303">
        <f>Intermediate!K299*(Intermediate!$Q$7-Intermediate!H299)</f>
        <v>26398590.902403224</v>
      </c>
      <c r="C303" s="3">
        <f t="shared" si="25"/>
        <v>1604000.0000000033</v>
      </c>
      <c r="D303" s="3">
        <f t="shared" si="26"/>
        <v>8989129.800000027</v>
      </c>
      <c r="E303" s="3">
        <f t="shared" si="27"/>
        <v>10593129.80000003</v>
      </c>
      <c r="F303" s="3">
        <f t="shared" si="28"/>
        <v>15805461.102403194</v>
      </c>
    </row>
    <row r="304" spans="1:6" ht="12.75">
      <c r="A304" s="3">
        <f t="shared" si="24"/>
        <v>60.60000000000032</v>
      </c>
      <c r="B304">
        <f>Intermediate!K300*(Intermediate!$Q$7-Intermediate!H300)</f>
        <v>26389728.3435101</v>
      </c>
      <c r="C304" s="3">
        <f t="shared" si="25"/>
        <v>1606000.0000000033</v>
      </c>
      <c r="D304" s="3">
        <f t="shared" si="26"/>
        <v>8998409.700000027</v>
      </c>
      <c r="E304" s="3">
        <f t="shared" si="27"/>
        <v>10604409.70000003</v>
      </c>
      <c r="F304" s="3">
        <f t="shared" si="28"/>
        <v>15785318.643510068</v>
      </c>
    </row>
    <row r="305" spans="1:6" ht="12.75">
      <c r="A305" s="3">
        <f t="shared" si="24"/>
        <v>60.800000000000324</v>
      </c>
      <c r="B305">
        <f>Intermediate!K301*(Intermediate!$Q$7-Intermediate!H301)</f>
        <v>26380760.286516402</v>
      </c>
      <c r="C305" s="3">
        <f t="shared" si="25"/>
        <v>1608000.0000000033</v>
      </c>
      <c r="D305" s="3">
        <f t="shared" si="26"/>
        <v>9007689.600000028</v>
      </c>
      <c r="E305" s="3">
        <f t="shared" si="27"/>
        <v>10615689.600000031</v>
      </c>
      <c r="F305" s="3">
        <f t="shared" si="28"/>
        <v>15765070.68651637</v>
      </c>
    </row>
    <row r="306" spans="1:6" ht="12.75">
      <c r="A306" s="3">
        <f t="shared" si="24"/>
        <v>61.00000000000033</v>
      </c>
      <c r="B306">
        <f>Intermediate!K302*(Intermediate!$Q$7-Intermediate!H302)</f>
        <v>26371687.546347555</v>
      </c>
      <c r="C306" s="3">
        <f t="shared" si="25"/>
        <v>1610000.0000000033</v>
      </c>
      <c r="D306" s="3">
        <f t="shared" si="26"/>
        <v>9016969.50000003</v>
      </c>
      <c r="E306" s="3">
        <f t="shared" si="27"/>
        <v>10626969.500000034</v>
      </c>
      <c r="F306" s="3">
        <f t="shared" si="28"/>
        <v>15744718.046347521</v>
      </c>
    </row>
    <row r="307" spans="1:6" ht="12.75">
      <c r="A307" s="3">
        <f t="shared" si="24"/>
        <v>61.20000000000033</v>
      </c>
      <c r="B307">
        <f>Intermediate!K303*(Intermediate!$Q$7-Intermediate!H303)</f>
        <v>26362510.92948448</v>
      </c>
      <c r="C307" s="3">
        <f t="shared" si="25"/>
        <v>1612000.0000000033</v>
      </c>
      <c r="D307" s="3">
        <f t="shared" si="26"/>
        <v>9026249.400000028</v>
      </c>
      <c r="E307" s="3">
        <f t="shared" si="27"/>
        <v>10638249.400000032</v>
      </c>
      <c r="F307" s="3">
        <f t="shared" si="28"/>
        <v>15724261.529484447</v>
      </c>
    </row>
    <row r="308" spans="1:6" ht="12.75">
      <c r="A308" s="3">
        <f t="shared" si="24"/>
        <v>61.40000000000033</v>
      </c>
      <c r="B308">
        <f>Intermediate!K304*(Intermediate!$Q$7-Intermediate!H304)</f>
        <v>26353231.234073658</v>
      </c>
      <c r="C308" s="3">
        <f t="shared" si="25"/>
        <v>1614000.0000000033</v>
      </c>
      <c r="D308" s="3">
        <f t="shared" si="26"/>
        <v>9035529.300000027</v>
      </c>
      <c r="E308" s="3">
        <f t="shared" si="27"/>
        <v>10649529.30000003</v>
      </c>
      <c r="F308" s="3">
        <f t="shared" si="28"/>
        <v>15703701.934073627</v>
      </c>
    </row>
    <row r="309" spans="1:6" ht="12.75">
      <c r="A309" s="3">
        <f t="shared" si="24"/>
        <v>61.600000000000335</v>
      </c>
      <c r="B309">
        <f>Intermediate!K305*(Intermediate!$Q$7-Intermediate!H305)</f>
        <v>26343849.250035472</v>
      </c>
      <c r="C309" s="3">
        <f t="shared" si="25"/>
        <v>1616000.0000000033</v>
      </c>
      <c r="D309" s="3">
        <f t="shared" si="26"/>
        <v>9044809.200000027</v>
      </c>
      <c r="E309" s="3">
        <f t="shared" si="27"/>
        <v>10660809.20000003</v>
      </c>
      <c r="F309" s="3">
        <f t="shared" si="28"/>
        <v>15683040.050035441</v>
      </c>
    </row>
    <row r="310" spans="1:6" ht="12.75">
      <c r="A310" s="3">
        <f t="shared" si="24"/>
        <v>61.80000000000034</v>
      </c>
      <c r="B310">
        <f>Intermediate!K306*(Intermediate!$Q$7-Intermediate!H306)</f>
        <v>26334365.759170923</v>
      </c>
      <c r="C310" s="3">
        <f t="shared" si="25"/>
        <v>1618000.0000000033</v>
      </c>
      <c r="D310" s="3">
        <f t="shared" si="26"/>
        <v>9054089.10000003</v>
      </c>
      <c r="E310" s="3">
        <f t="shared" si="27"/>
        <v>10672089.100000033</v>
      </c>
      <c r="F310" s="3">
        <f t="shared" si="28"/>
        <v>15662276.65917089</v>
      </c>
    </row>
    <row r="311" spans="1:6" ht="12.75">
      <c r="A311" s="3">
        <f t="shared" si="24"/>
        <v>62.00000000000034</v>
      </c>
      <c r="B311">
        <f>Intermediate!K307*(Intermediate!$Q$7-Intermediate!H307)</f>
        <v>26324781.535266552</v>
      </c>
      <c r="C311" s="3">
        <f t="shared" si="25"/>
        <v>1620000.0000000033</v>
      </c>
      <c r="D311" s="3">
        <f t="shared" si="26"/>
        <v>9063369.00000003</v>
      </c>
      <c r="E311" s="3">
        <f t="shared" si="27"/>
        <v>10683369.000000034</v>
      </c>
      <c r="F311" s="3">
        <f t="shared" si="28"/>
        <v>15641412.535266519</v>
      </c>
    </row>
    <row r="312" spans="1:6" ht="12.75">
      <c r="A312" s="3">
        <f t="shared" si="24"/>
        <v>62.200000000000344</v>
      </c>
      <c r="B312">
        <f>Intermediate!K308*(Intermediate!$Q$7-Intermediate!H308)</f>
        <v>26315097.344197817</v>
      </c>
      <c r="C312" s="3">
        <f t="shared" si="25"/>
        <v>1622000.0000000035</v>
      </c>
      <c r="D312" s="3">
        <f t="shared" si="26"/>
        <v>9072648.900000028</v>
      </c>
      <c r="E312" s="3">
        <f t="shared" si="27"/>
        <v>10694648.900000032</v>
      </c>
      <c r="F312" s="3">
        <f t="shared" si="28"/>
        <v>15620448.444197785</v>
      </c>
    </row>
    <row r="313" spans="1:6" ht="12.75">
      <c r="A313" s="3">
        <f t="shared" si="24"/>
        <v>62.40000000000035</v>
      </c>
      <c r="B313">
        <f>Intermediate!K309*(Intermediate!$Q$7-Intermediate!H309)</f>
        <v>26305313.944030877</v>
      </c>
      <c r="C313" s="3">
        <f t="shared" si="25"/>
        <v>1624000.0000000035</v>
      </c>
      <c r="D313" s="3">
        <f t="shared" si="26"/>
        <v>9081928.800000029</v>
      </c>
      <c r="E313" s="3">
        <f t="shared" si="27"/>
        <v>10705928.800000032</v>
      </c>
      <c r="F313" s="3">
        <f t="shared" si="28"/>
        <v>15599385.144030845</v>
      </c>
    </row>
    <row r="314" spans="1:6" ht="12.75">
      <c r="A314" s="3">
        <f t="shared" si="24"/>
        <v>62.60000000000035</v>
      </c>
      <c r="B314">
        <f>Intermediate!K310*(Intermediate!$Q$7-Intermediate!H310)</f>
        <v>26295432.085122664</v>
      </c>
      <c r="C314" s="3">
        <f t="shared" si="25"/>
        <v>1626000.0000000035</v>
      </c>
      <c r="D314" s="3">
        <f t="shared" si="26"/>
        <v>9091208.700000029</v>
      </c>
      <c r="E314" s="3">
        <f t="shared" si="27"/>
        <v>10717208.700000033</v>
      </c>
      <c r="F314" s="3">
        <f t="shared" si="28"/>
        <v>15578223.38512263</v>
      </c>
    </row>
    <row r="315" spans="1:6" ht="12.75">
      <c r="A315" s="3">
        <f t="shared" si="24"/>
        <v>62.80000000000035</v>
      </c>
      <c r="B315">
        <f>Intermediate!K311*(Intermediate!$Q$7-Intermediate!H311)</f>
        <v>26285452.510219526</v>
      </c>
      <c r="C315" s="3">
        <f t="shared" si="25"/>
        <v>1628000.0000000035</v>
      </c>
      <c r="D315" s="3">
        <f t="shared" si="26"/>
        <v>9100488.60000003</v>
      </c>
      <c r="E315" s="3">
        <f t="shared" si="27"/>
        <v>10728488.600000033</v>
      </c>
      <c r="F315" s="3">
        <f t="shared" si="28"/>
        <v>15556963.910219492</v>
      </c>
    </row>
    <row r="316" spans="1:6" ht="12.75">
      <c r="A316" s="3">
        <f t="shared" si="24"/>
        <v>63.000000000000355</v>
      </c>
      <c r="B316">
        <f>Intermediate!K312*(Intermediate!$Q$7-Intermediate!H312)</f>
        <v>26275375.95455438</v>
      </c>
      <c r="C316" s="3">
        <f t="shared" si="25"/>
        <v>1630000.0000000037</v>
      </c>
      <c r="D316" s="3">
        <f t="shared" si="26"/>
        <v>9109768.50000003</v>
      </c>
      <c r="E316" s="3">
        <f t="shared" si="27"/>
        <v>10739768.500000034</v>
      </c>
      <c r="F316" s="3">
        <f t="shared" si="28"/>
        <v>15535607.454554345</v>
      </c>
    </row>
    <row r="317" spans="1:6" ht="12.75">
      <c r="A317" s="3">
        <f t="shared" si="24"/>
        <v>63.20000000000036</v>
      </c>
      <c r="B317">
        <f>Intermediate!K313*(Intermediate!$Q$7-Intermediate!H313)</f>
        <v>26265203.145942178</v>
      </c>
      <c r="C317" s="3">
        <f t="shared" si="25"/>
        <v>1632000.0000000037</v>
      </c>
      <c r="D317" s="3">
        <f t="shared" si="26"/>
        <v>9119048.40000003</v>
      </c>
      <c r="E317" s="3">
        <f t="shared" si="27"/>
        <v>10751048.400000034</v>
      </c>
      <c r="F317" s="3">
        <f t="shared" si="28"/>
        <v>15514154.745942144</v>
      </c>
    </row>
    <row r="318" spans="1:6" ht="12.75">
      <c r="A318" s="3">
        <f t="shared" si="24"/>
        <v>63.40000000000036</v>
      </c>
      <c r="B318">
        <f>Intermediate!K314*(Intermediate!$Q$7-Intermediate!H314)</f>
        <v>26254934.804874126</v>
      </c>
      <c r="C318" s="3">
        <f t="shared" si="25"/>
        <v>1634000.0000000037</v>
      </c>
      <c r="D318" s="3">
        <f t="shared" si="26"/>
        <v>9128328.30000003</v>
      </c>
      <c r="E318" s="3">
        <f t="shared" si="27"/>
        <v>10762328.300000034</v>
      </c>
      <c r="F318" s="3">
        <f t="shared" si="28"/>
        <v>15492606.504874092</v>
      </c>
    </row>
    <row r="319" spans="1:6" ht="12.75">
      <c r="A319" s="3">
        <f t="shared" si="24"/>
        <v>63.600000000000364</v>
      </c>
      <c r="B319">
        <f>Intermediate!K315*(Intermediate!$Q$7-Intermediate!H315)</f>
        <v>26244571.644610316</v>
      </c>
      <c r="C319" s="3">
        <f t="shared" si="25"/>
        <v>1636000.0000000037</v>
      </c>
      <c r="D319" s="3">
        <f t="shared" si="26"/>
        <v>9137608.200000029</v>
      </c>
      <c r="E319" s="3">
        <f t="shared" si="27"/>
        <v>10773608.200000033</v>
      </c>
      <c r="F319" s="3">
        <f t="shared" si="28"/>
        <v>15470963.444610283</v>
      </c>
    </row>
    <row r="320" spans="1:6" ht="12.75">
      <c r="A320" s="3">
        <f t="shared" si="24"/>
        <v>63.80000000000037</v>
      </c>
      <c r="B320">
        <f>Intermediate!K316*(Intermediate!$Q$7-Intermediate!H316)</f>
        <v>26234114.371270947</v>
      </c>
      <c r="C320" s="3">
        <f t="shared" si="25"/>
        <v>1638000.0000000037</v>
      </c>
      <c r="D320" s="3">
        <f t="shared" si="26"/>
        <v>9146888.100000031</v>
      </c>
      <c r="E320" s="3">
        <f t="shared" si="27"/>
        <v>10784888.100000035</v>
      </c>
      <c r="F320" s="3">
        <f t="shared" si="28"/>
        <v>15449226.271270912</v>
      </c>
    </row>
    <row r="321" spans="1:6" ht="12.75">
      <c r="A321" s="3">
        <f t="shared" si="24"/>
        <v>64.00000000000037</v>
      </c>
      <c r="B321">
        <f>Intermediate!K317*(Intermediate!$Q$7-Intermediate!H317)</f>
        <v>26223563.6839263</v>
      </c>
      <c r="C321" s="3">
        <f t="shared" si="25"/>
        <v>1640000.0000000037</v>
      </c>
      <c r="D321" s="3">
        <f t="shared" si="26"/>
        <v>9156168.00000003</v>
      </c>
      <c r="E321" s="3">
        <f t="shared" si="27"/>
        <v>10796168.000000034</v>
      </c>
      <c r="F321" s="3">
        <f t="shared" si="28"/>
        <v>15427395.683926266</v>
      </c>
    </row>
    <row r="322" spans="1:6" ht="12.75">
      <c r="A322" s="3">
        <f t="shared" si="24"/>
        <v>64.20000000000037</v>
      </c>
      <c r="B322">
        <f>Intermediate!K318*(Intermediate!$Q$7-Intermediate!H318)</f>
        <v>26212920.274685156</v>
      </c>
      <c r="C322" s="3">
        <f t="shared" si="25"/>
        <v>1642000.0000000037</v>
      </c>
      <c r="D322" s="3">
        <f t="shared" si="26"/>
        <v>9165447.90000003</v>
      </c>
      <c r="E322" s="3">
        <f t="shared" si="27"/>
        <v>10807447.900000034</v>
      </c>
      <c r="F322" s="3">
        <f t="shared" si="28"/>
        <v>15405472.374685122</v>
      </c>
    </row>
    <row r="323" spans="1:6" ht="12.75">
      <c r="A323" s="3">
        <f t="shared" si="24"/>
        <v>64.40000000000038</v>
      </c>
      <c r="B323">
        <f>Intermediate!K319*(Intermediate!$Q$7-Intermediate!H319)</f>
        <v>26202184.828781985</v>
      </c>
      <c r="C323" s="3">
        <f t="shared" si="25"/>
        <v>1644000.0000000037</v>
      </c>
      <c r="D323" s="3">
        <f t="shared" si="26"/>
        <v>9174727.80000003</v>
      </c>
      <c r="E323" s="3">
        <f t="shared" si="27"/>
        <v>10818727.800000034</v>
      </c>
      <c r="F323" s="3">
        <f t="shared" si="28"/>
        <v>15383457.02878195</v>
      </c>
    </row>
    <row r="324" spans="1:6" ht="12.75">
      <c r="A324" s="3">
        <f t="shared" si="24"/>
        <v>64.60000000000038</v>
      </c>
      <c r="B324">
        <f>Intermediate!K320*(Intermediate!$Q$7-Intermediate!H320)</f>
        <v>26191358.02466281</v>
      </c>
      <c r="C324" s="3">
        <f t="shared" si="25"/>
        <v>1646000.0000000037</v>
      </c>
      <c r="D324" s="3">
        <f t="shared" si="26"/>
        <v>9184007.700000029</v>
      </c>
      <c r="E324" s="3">
        <f t="shared" si="27"/>
        <v>10830007.700000033</v>
      </c>
      <c r="F324" s="3">
        <f t="shared" si="28"/>
        <v>15361350.324662779</v>
      </c>
    </row>
    <row r="325" spans="1:6" ht="12.75">
      <c r="A325" s="3">
        <f t="shared" si="24"/>
        <v>64.80000000000038</v>
      </c>
      <c r="B325">
        <f>Intermediate!K321*(Intermediate!$Q$7-Intermediate!H321)</f>
        <v>26180440.534069676</v>
      </c>
      <c r="C325" s="3">
        <f t="shared" si="25"/>
        <v>1648000.0000000037</v>
      </c>
      <c r="D325" s="3">
        <f t="shared" si="26"/>
        <v>9193287.600000031</v>
      </c>
      <c r="E325" s="3">
        <f t="shared" si="27"/>
        <v>10841287.600000035</v>
      </c>
      <c r="F325" s="3">
        <f t="shared" si="28"/>
        <v>15339152.934069641</v>
      </c>
    </row>
    <row r="326" spans="1:6" ht="12.75">
      <c r="A326" s="3">
        <f t="shared" si="24"/>
        <v>65.00000000000038</v>
      </c>
      <c r="B326">
        <f>Intermediate!K322*(Intermediate!$Q$7-Intermediate!H322)</f>
        <v>26169433.022124078</v>
      </c>
      <c r="C326" s="3">
        <f t="shared" si="25"/>
        <v>1650000.0000000037</v>
      </c>
      <c r="D326" s="3">
        <f t="shared" si="26"/>
        <v>9202567.50000003</v>
      </c>
      <c r="E326" s="3">
        <f t="shared" si="27"/>
        <v>10852567.500000034</v>
      </c>
      <c r="F326" s="3">
        <f t="shared" si="28"/>
        <v>15316865.522124045</v>
      </c>
    </row>
    <row r="327" spans="1:6" ht="12.75">
      <c r="A327" s="3">
        <f t="shared" si="24"/>
        <v>65.20000000000039</v>
      </c>
      <c r="B327">
        <f>Intermediate!K323*(Intermediate!$Q$7-Intermediate!H323)</f>
        <v>26158336.14740885</v>
      </c>
      <c r="C327" s="3">
        <f t="shared" si="25"/>
        <v>1652000.0000000037</v>
      </c>
      <c r="D327" s="3">
        <f t="shared" si="26"/>
        <v>9211847.40000003</v>
      </c>
      <c r="E327" s="3">
        <f t="shared" si="27"/>
        <v>10863847.400000034</v>
      </c>
      <c r="F327" s="3">
        <f t="shared" si="28"/>
        <v>15294488.747408817</v>
      </c>
    </row>
    <row r="328" spans="1:6" ht="12.75">
      <c r="A328" s="3">
        <f aca="true" t="shared" si="29" ref="A328:A391">A327+$K$25</f>
        <v>65.40000000000039</v>
      </c>
      <c r="B328">
        <f>Intermediate!K324*(Intermediate!$Q$7-Intermediate!H324)</f>
        <v>26147150.562049013</v>
      </c>
      <c r="C328" s="3">
        <f t="shared" si="25"/>
        <v>1654000.0000000037</v>
      </c>
      <c r="D328" s="3">
        <f t="shared" si="26"/>
        <v>9221127.30000003</v>
      </c>
      <c r="E328" s="3">
        <f t="shared" si="27"/>
        <v>10875127.300000034</v>
      </c>
      <c r="F328" s="3">
        <f t="shared" si="28"/>
        <v>15272023.262048978</v>
      </c>
    </row>
    <row r="329" spans="1:6" ht="12.75">
      <c r="A329" s="3">
        <f t="shared" si="29"/>
        <v>65.60000000000039</v>
      </c>
      <c r="B329">
        <f>Intermediate!K325*(Intermediate!$Q$7-Intermediate!H325)</f>
        <v>26135876.91179141</v>
      </c>
      <c r="C329" s="3">
        <f t="shared" si="25"/>
        <v>1656000.000000004</v>
      </c>
      <c r="D329" s="3">
        <f t="shared" si="26"/>
        <v>9230407.20000003</v>
      </c>
      <c r="E329" s="3">
        <f t="shared" si="27"/>
        <v>10886407.200000035</v>
      </c>
      <c r="F329" s="3">
        <f t="shared" si="28"/>
        <v>15249469.711791376</v>
      </c>
    </row>
    <row r="330" spans="1:6" ht="12.75">
      <c r="A330" s="3">
        <f t="shared" si="29"/>
        <v>65.8000000000004</v>
      </c>
      <c r="B330">
        <f>Intermediate!K326*(Intermediate!$Q$7-Intermediate!H326)</f>
        <v>26124515.83608306</v>
      </c>
      <c r="C330" s="3">
        <f t="shared" si="25"/>
        <v>1658000.000000004</v>
      </c>
      <c r="D330" s="3">
        <f t="shared" si="26"/>
        <v>9239687.100000031</v>
      </c>
      <c r="E330" s="3">
        <f t="shared" si="27"/>
        <v>10897687.100000035</v>
      </c>
      <c r="F330" s="3">
        <f t="shared" si="28"/>
        <v>15226828.736083023</v>
      </c>
    </row>
    <row r="331" spans="1:6" ht="12.75">
      <c r="A331" s="3">
        <f t="shared" si="29"/>
        <v>66.0000000000004</v>
      </c>
      <c r="B331">
        <f>Intermediate!K327*(Intermediate!$Q$7-Intermediate!H327)</f>
        <v>26113067.968148492</v>
      </c>
      <c r="C331" s="3">
        <f t="shared" si="25"/>
        <v>1660000.000000004</v>
      </c>
      <c r="D331" s="3">
        <f t="shared" si="26"/>
        <v>9248967.000000032</v>
      </c>
      <c r="E331" s="3">
        <f t="shared" si="27"/>
        <v>10908967.000000035</v>
      </c>
      <c r="F331" s="3">
        <f t="shared" si="28"/>
        <v>15204100.968148457</v>
      </c>
    </row>
    <row r="332" spans="1:6" ht="12.75">
      <c r="A332" s="3">
        <f t="shared" si="29"/>
        <v>66.2000000000004</v>
      </c>
      <c r="B332">
        <f>Intermediate!K328*(Intermediate!$Q$7-Intermediate!H328)</f>
        <v>26101533.935065735</v>
      </c>
      <c r="C332" s="3">
        <f t="shared" si="25"/>
        <v>1662000.000000004</v>
      </c>
      <c r="D332" s="3">
        <f t="shared" si="26"/>
        <v>9258246.900000032</v>
      </c>
      <c r="E332" s="3">
        <f t="shared" si="27"/>
        <v>10920246.900000036</v>
      </c>
      <c r="F332" s="3">
        <f t="shared" si="28"/>
        <v>15181287.0350657</v>
      </c>
    </row>
    <row r="333" spans="1:6" ht="12.75">
      <c r="A333" s="3">
        <f t="shared" si="29"/>
        <v>66.4000000000004</v>
      </c>
      <c r="B333">
        <f>Intermediate!K329*(Intermediate!$Q$7-Intermediate!H329)</f>
        <v>26089914.35784141</v>
      </c>
      <c r="C333" s="3">
        <f t="shared" si="25"/>
        <v>1664000.0000000042</v>
      </c>
      <c r="D333" s="3">
        <f t="shared" si="26"/>
        <v>9267526.80000003</v>
      </c>
      <c r="E333" s="3">
        <f t="shared" si="27"/>
        <v>10931526.800000034</v>
      </c>
      <c r="F333" s="3">
        <f t="shared" si="28"/>
        <v>15158387.557841375</v>
      </c>
    </row>
    <row r="334" spans="1:6" ht="12.75">
      <c r="A334" s="3">
        <f t="shared" si="29"/>
        <v>66.6000000000004</v>
      </c>
      <c r="B334">
        <f>Intermediate!K330*(Intermediate!$Q$7-Intermediate!H330)</f>
        <v>26078209.85148452</v>
      </c>
      <c r="C334" s="3">
        <f t="shared" si="25"/>
        <v>1666000.0000000042</v>
      </c>
      <c r="D334" s="3">
        <f t="shared" si="26"/>
        <v>9276806.70000003</v>
      </c>
      <c r="E334" s="3">
        <f t="shared" si="27"/>
        <v>10942806.700000035</v>
      </c>
      <c r="F334" s="3">
        <f t="shared" si="28"/>
        <v>15135403.151484484</v>
      </c>
    </row>
    <row r="335" spans="1:6" ht="12.75">
      <c r="A335" s="3">
        <f t="shared" si="29"/>
        <v>66.80000000000041</v>
      </c>
      <c r="B335">
        <f>Intermediate!K331*(Intermediate!$Q$7-Intermediate!H331)</f>
        <v>26066421.02507934</v>
      </c>
      <c r="C335" s="3">
        <f t="shared" si="25"/>
        <v>1668000.0000000042</v>
      </c>
      <c r="D335" s="3">
        <f t="shared" si="26"/>
        <v>9286086.600000033</v>
      </c>
      <c r="E335" s="3">
        <f t="shared" si="27"/>
        <v>10954086.600000037</v>
      </c>
      <c r="F335" s="3">
        <f t="shared" si="28"/>
        <v>15112334.425079303</v>
      </c>
    </row>
    <row r="336" spans="1:6" ht="12.75">
      <c r="A336" s="3">
        <f t="shared" si="29"/>
        <v>67.00000000000041</v>
      </c>
      <c r="B336">
        <f>Intermediate!K332*(Intermediate!$Q$7-Intermediate!H332)</f>
        <v>26054548.481857043</v>
      </c>
      <c r="C336" s="3">
        <f t="shared" si="25"/>
        <v>1670000.0000000042</v>
      </c>
      <c r="D336" s="3">
        <f t="shared" si="26"/>
        <v>9295366.500000032</v>
      </c>
      <c r="E336" s="3">
        <f t="shared" si="27"/>
        <v>10965366.500000035</v>
      </c>
      <c r="F336" s="3">
        <f t="shared" si="28"/>
        <v>15089181.981857007</v>
      </c>
    </row>
    <row r="337" spans="1:6" ht="12.75">
      <c r="A337" s="3">
        <f t="shared" si="29"/>
        <v>67.20000000000041</v>
      </c>
      <c r="B337">
        <f>Intermediate!K333*(Intermediate!$Q$7-Intermediate!H333)</f>
        <v>26042592.819266446</v>
      </c>
      <c r="C337" s="3">
        <f t="shared" si="25"/>
        <v>1672000.0000000042</v>
      </c>
      <c r="D337" s="3">
        <f t="shared" si="26"/>
        <v>9304646.400000032</v>
      </c>
      <c r="E337" s="3">
        <f t="shared" si="27"/>
        <v>10976646.400000036</v>
      </c>
      <c r="F337" s="3">
        <f t="shared" si="28"/>
        <v>15065946.41926641</v>
      </c>
    </row>
    <row r="338" spans="1:6" ht="12.75">
      <c r="A338" s="3">
        <f t="shared" si="29"/>
        <v>67.40000000000042</v>
      </c>
      <c r="B338">
        <f>Intermediate!K334*(Intermediate!$Q$7-Intermediate!H334)</f>
        <v>26030554.629043642</v>
      </c>
      <c r="C338" s="3">
        <f t="shared" si="25"/>
        <v>1674000.0000000042</v>
      </c>
      <c r="D338" s="3">
        <f t="shared" si="26"/>
        <v>9313926.300000032</v>
      </c>
      <c r="E338" s="3">
        <f t="shared" si="27"/>
        <v>10987926.300000036</v>
      </c>
      <c r="F338" s="3">
        <f t="shared" si="28"/>
        <v>15042628.329043606</v>
      </c>
    </row>
    <row r="339" spans="1:6" ht="12.75">
      <c r="A339" s="3">
        <f t="shared" si="29"/>
        <v>67.60000000000042</v>
      </c>
      <c r="B339">
        <f>Intermediate!K335*(Intermediate!$Q$7-Intermediate!H335)</f>
        <v>26018434.497280642</v>
      </c>
      <c r="C339" s="3">
        <f t="shared" si="25"/>
        <v>1676000.0000000042</v>
      </c>
      <c r="D339" s="3">
        <f t="shared" si="26"/>
        <v>9323206.200000033</v>
      </c>
      <c r="E339" s="3">
        <f t="shared" si="27"/>
        <v>10999206.200000037</v>
      </c>
      <c r="F339" s="3">
        <f t="shared" si="28"/>
        <v>15019228.297280606</v>
      </c>
    </row>
    <row r="340" spans="1:6" ht="12.75">
      <c r="A340" s="3">
        <f t="shared" si="29"/>
        <v>67.80000000000042</v>
      </c>
      <c r="B340">
        <f>Intermediate!K336*(Intermediate!$Q$7-Intermediate!H336)</f>
        <v>26006233.004493006</v>
      </c>
      <c r="C340" s="3">
        <f t="shared" si="25"/>
        <v>1678000.0000000042</v>
      </c>
      <c r="D340" s="3">
        <f t="shared" si="26"/>
        <v>9332486.100000033</v>
      </c>
      <c r="E340" s="3">
        <f t="shared" si="27"/>
        <v>11010486.100000037</v>
      </c>
      <c r="F340" s="3">
        <f t="shared" si="28"/>
        <v>14995746.904492969</v>
      </c>
    </row>
    <row r="341" spans="1:6" ht="12.75">
      <c r="A341" s="3">
        <f t="shared" si="29"/>
        <v>68.00000000000043</v>
      </c>
      <c r="B341">
        <f>Intermediate!K337*(Intermediate!$Q$7-Intermediate!H337)</f>
        <v>25993950.725686535</v>
      </c>
      <c r="C341" s="3">
        <f t="shared" si="25"/>
        <v>1680000.0000000042</v>
      </c>
      <c r="D341" s="3">
        <f t="shared" si="26"/>
        <v>9341766.000000034</v>
      </c>
      <c r="E341" s="3">
        <f t="shared" si="27"/>
        <v>11021766.000000037</v>
      </c>
      <c r="F341" s="3">
        <f t="shared" si="28"/>
        <v>14972184.725686498</v>
      </c>
    </row>
    <row r="342" spans="1:6" ht="12.75">
      <c r="A342" s="3">
        <f t="shared" si="29"/>
        <v>68.20000000000043</v>
      </c>
      <c r="B342">
        <f>Intermediate!K338*(Intermediate!$Q$7-Intermediate!H338)</f>
        <v>25981588.230422907</v>
      </c>
      <c r="C342" s="3">
        <f t="shared" si="25"/>
        <v>1682000.0000000042</v>
      </c>
      <c r="D342" s="3">
        <f t="shared" si="26"/>
        <v>9351045.900000032</v>
      </c>
      <c r="E342" s="3">
        <f t="shared" si="27"/>
        <v>11033045.900000036</v>
      </c>
      <c r="F342" s="3">
        <f t="shared" si="28"/>
        <v>14948542.33042287</v>
      </c>
    </row>
    <row r="343" spans="1:6" ht="12.75">
      <c r="A343" s="3">
        <f t="shared" si="29"/>
        <v>68.40000000000043</v>
      </c>
      <c r="B343">
        <f>Intermediate!K339*(Intermediate!$Q$7-Intermediate!H339)</f>
        <v>25969146.08288452</v>
      </c>
      <c r="C343" s="3">
        <f t="shared" si="25"/>
        <v>1684000.0000000042</v>
      </c>
      <c r="D343" s="3">
        <f t="shared" si="26"/>
        <v>9360325.800000034</v>
      </c>
      <c r="E343" s="3">
        <f t="shared" si="27"/>
        <v>11044325.800000038</v>
      </c>
      <c r="F343" s="3">
        <f t="shared" si="28"/>
        <v>14924820.282884482</v>
      </c>
    </row>
    <row r="344" spans="1:6" ht="12.75">
      <c r="A344" s="3">
        <f t="shared" si="29"/>
        <v>68.60000000000043</v>
      </c>
      <c r="B344">
        <f>Intermediate!K340*(Intermediate!$Q$7-Intermediate!H340)</f>
        <v>25956624.841938283</v>
      </c>
      <c r="C344" s="3">
        <f t="shared" si="25"/>
        <v>1686000.0000000042</v>
      </c>
      <c r="D344" s="3">
        <f t="shared" si="26"/>
        <v>9369605.700000033</v>
      </c>
      <c r="E344" s="3">
        <f t="shared" si="27"/>
        <v>11055605.700000037</v>
      </c>
      <c r="F344" s="3">
        <f t="shared" si="28"/>
        <v>14901019.141938247</v>
      </c>
    </row>
    <row r="345" spans="1:6" ht="12.75">
      <c r="A345" s="3">
        <f t="shared" si="29"/>
        <v>68.80000000000044</v>
      </c>
      <c r="B345">
        <f>Intermediate!K341*(Intermediate!$Q$7-Intermediate!H341)</f>
        <v>25944025.06119849</v>
      </c>
      <c r="C345" s="3">
        <f t="shared" si="25"/>
        <v>1688000.0000000044</v>
      </c>
      <c r="D345" s="3">
        <f t="shared" si="26"/>
        <v>9378885.600000035</v>
      </c>
      <c r="E345" s="3">
        <f t="shared" si="27"/>
        <v>11066885.600000039</v>
      </c>
      <c r="F345" s="3">
        <f t="shared" si="28"/>
        <v>14877139.461198453</v>
      </c>
    </row>
    <row r="346" spans="1:6" ht="12.75">
      <c r="A346" s="3">
        <f t="shared" si="29"/>
        <v>69.00000000000044</v>
      </c>
      <c r="B346">
        <f>Intermediate!K342*(Intermediate!$Q$7-Intermediate!H342)</f>
        <v>25931347.289088927</v>
      </c>
      <c r="C346" s="3">
        <f t="shared" si="25"/>
        <v>1690000.0000000044</v>
      </c>
      <c r="D346" s="3">
        <f t="shared" si="26"/>
        <v>9388165.500000034</v>
      </c>
      <c r="E346" s="3">
        <f t="shared" si="27"/>
        <v>11078165.500000037</v>
      </c>
      <c r="F346" s="3">
        <f t="shared" si="28"/>
        <v>14853181.78908889</v>
      </c>
    </row>
    <row r="347" spans="1:6" ht="12.75">
      <c r="A347" s="3">
        <f t="shared" si="29"/>
        <v>69.20000000000044</v>
      </c>
      <c r="B347">
        <f>Intermediate!K343*(Intermediate!$Q$7-Intermediate!H343)</f>
        <v>25918592.068903916</v>
      </c>
      <c r="C347" s="3">
        <f t="shared" si="25"/>
        <v>1692000.0000000044</v>
      </c>
      <c r="D347" s="3">
        <f t="shared" si="26"/>
        <v>9397445.400000034</v>
      </c>
      <c r="E347" s="3">
        <f t="shared" si="27"/>
        <v>11089445.400000038</v>
      </c>
      <c r="F347" s="3">
        <f t="shared" si="28"/>
        <v>14829146.668903878</v>
      </c>
    </row>
    <row r="348" spans="1:6" ht="12.75">
      <c r="A348" s="3">
        <f t="shared" si="29"/>
        <v>69.40000000000045</v>
      </c>
      <c r="B348">
        <f>Intermediate!K344*(Intermediate!$Q$7-Intermediate!H344)</f>
        <v>25905759.93886861</v>
      </c>
      <c r="C348" s="3">
        <f aca="true" t="shared" si="30" ref="C348:C411">(A348&gt;0)*($N$10+2*A348*$N$11)</f>
        <v>1694000.0000000044</v>
      </c>
      <c r="D348" s="3">
        <f aca="true" t="shared" si="31" ref="D348:D411">((((2*A348/$N$7)+$N$8)*$N$6)-A348)*$K$20</f>
        <v>9406725.300000032</v>
      </c>
      <c r="E348" s="3">
        <f aca="true" t="shared" si="32" ref="E348:E411">C348+D348</f>
        <v>11100725.300000036</v>
      </c>
      <c r="F348" s="3">
        <f aca="true" t="shared" si="33" ref="F348:F411">B348-E348</f>
        <v>14805034.638868572</v>
      </c>
    </row>
    <row r="349" spans="1:6" ht="12.75">
      <c r="A349" s="3">
        <f t="shared" si="29"/>
        <v>69.60000000000045</v>
      </c>
      <c r="B349">
        <f>Intermediate!K345*(Intermediate!$Q$7-Intermediate!H345)</f>
        <v>25892851.432198443</v>
      </c>
      <c r="C349" s="3">
        <f t="shared" si="30"/>
        <v>1696000.0000000047</v>
      </c>
      <c r="D349" s="3">
        <f t="shared" si="31"/>
        <v>9416005.200000033</v>
      </c>
      <c r="E349" s="3">
        <f t="shared" si="32"/>
        <v>11112005.200000037</v>
      </c>
      <c r="F349" s="3">
        <f t="shared" si="33"/>
        <v>14780846.232198406</v>
      </c>
    </row>
    <row r="350" spans="1:6" ht="12.75">
      <c r="A350" s="3">
        <f t="shared" si="29"/>
        <v>69.80000000000045</v>
      </c>
      <c r="B350">
        <f>Intermediate!K346*(Intermediate!$Q$7-Intermediate!H346)</f>
        <v>25879867.077157654</v>
      </c>
      <c r="C350" s="3">
        <f t="shared" si="30"/>
        <v>1698000.0000000047</v>
      </c>
      <c r="D350" s="3">
        <f t="shared" si="31"/>
        <v>9425285.100000035</v>
      </c>
      <c r="E350" s="3">
        <f t="shared" si="32"/>
        <v>11123285.100000039</v>
      </c>
      <c r="F350" s="3">
        <f t="shared" si="33"/>
        <v>14756581.977157615</v>
      </c>
    </row>
    <row r="351" spans="1:6" ht="12.75">
      <c r="A351" s="3">
        <f t="shared" si="29"/>
        <v>70.00000000000045</v>
      </c>
      <c r="B351">
        <f>Intermediate!K347*(Intermediate!$Q$7-Intermediate!H347)</f>
        <v>25866807.397117015</v>
      </c>
      <c r="C351" s="3">
        <f t="shared" si="30"/>
        <v>1700000.0000000047</v>
      </c>
      <c r="D351" s="3">
        <f t="shared" si="31"/>
        <v>9434565.000000034</v>
      </c>
      <c r="E351" s="3">
        <f t="shared" si="32"/>
        <v>11134565.000000037</v>
      </c>
      <c r="F351" s="3">
        <f t="shared" si="33"/>
        <v>14732242.397116978</v>
      </c>
    </row>
    <row r="352" spans="1:6" ht="12.75">
      <c r="A352" s="3">
        <f t="shared" si="29"/>
        <v>70.20000000000046</v>
      </c>
      <c r="B352">
        <f>Intermediate!K348*(Intermediate!$Q$7-Intermediate!H348)</f>
        <v>25853672.910610847</v>
      </c>
      <c r="C352" s="3">
        <f t="shared" si="30"/>
        <v>1702000.0000000047</v>
      </c>
      <c r="D352" s="3">
        <f t="shared" si="31"/>
        <v>9443844.900000034</v>
      </c>
      <c r="E352" s="3">
        <f t="shared" si="32"/>
        <v>11145844.90000004</v>
      </c>
      <c r="F352" s="3">
        <f t="shared" si="33"/>
        <v>14707828.010610808</v>
      </c>
    </row>
    <row r="353" spans="1:6" ht="12.75">
      <c r="A353" s="3">
        <f t="shared" si="29"/>
        <v>70.40000000000046</v>
      </c>
      <c r="B353">
        <f>Intermediate!K349*(Intermediate!$Q$7-Intermediate!H349)</f>
        <v>25840464.13139304</v>
      </c>
      <c r="C353" s="3">
        <f t="shared" si="30"/>
        <v>1704000.0000000047</v>
      </c>
      <c r="D353" s="3">
        <f t="shared" si="31"/>
        <v>9453124.800000034</v>
      </c>
      <c r="E353" s="3">
        <f t="shared" si="32"/>
        <v>11157124.800000038</v>
      </c>
      <c r="F353" s="3">
        <f t="shared" si="33"/>
        <v>14683339.331393003</v>
      </c>
    </row>
    <row r="354" spans="1:6" ht="12.75">
      <c r="A354" s="3">
        <f t="shared" si="29"/>
        <v>70.60000000000046</v>
      </c>
      <c r="B354">
        <f>Intermediate!K350*(Intermediate!$Q$7-Intermediate!H350)</f>
        <v>25827181.568492495</v>
      </c>
      <c r="C354" s="3">
        <f t="shared" si="30"/>
        <v>1706000.0000000047</v>
      </c>
      <c r="D354" s="3">
        <f t="shared" si="31"/>
        <v>9462404.700000035</v>
      </c>
      <c r="E354" s="3">
        <f t="shared" si="32"/>
        <v>11168404.70000004</v>
      </c>
      <c r="F354" s="3">
        <f t="shared" si="33"/>
        <v>14658776.868492454</v>
      </c>
    </row>
    <row r="355" spans="1:6" ht="12.75">
      <c r="A355" s="3">
        <f t="shared" si="29"/>
        <v>70.80000000000047</v>
      </c>
      <c r="B355">
        <f>Intermediate!K351*(Intermediate!$Q$7-Intermediate!H351)</f>
        <v>25813825.72626768</v>
      </c>
      <c r="C355" s="3">
        <f t="shared" si="30"/>
        <v>1708000.0000000047</v>
      </c>
      <c r="D355" s="3">
        <f t="shared" si="31"/>
        <v>9471684.600000035</v>
      </c>
      <c r="E355" s="3">
        <f t="shared" si="32"/>
        <v>11179684.600000039</v>
      </c>
      <c r="F355" s="3">
        <f t="shared" si="33"/>
        <v>14634141.126267642</v>
      </c>
    </row>
    <row r="356" spans="1:6" ht="12.75">
      <c r="A356" s="3">
        <f t="shared" si="29"/>
        <v>71.00000000000047</v>
      </c>
      <c r="B356">
        <f>Intermediate!K352*(Intermediate!$Q$7-Intermediate!H352)</f>
        <v>25800397.10446039</v>
      </c>
      <c r="C356" s="3">
        <f t="shared" si="30"/>
        <v>1710000.0000000047</v>
      </c>
      <c r="D356" s="3">
        <f t="shared" si="31"/>
        <v>9480964.500000035</v>
      </c>
      <c r="E356" s="3">
        <f t="shared" si="32"/>
        <v>11190964.500000041</v>
      </c>
      <c r="F356" s="3">
        <f t="shared" si="33"/>
        <v>14609432.604460347</v>
      </c>
    </row>
    <row r="357" spans="1:6" ht="12.75">
      <c r="A357" s="3">
        <f t="shared" si="29"/>
        <v>71.20000000000047</v>
      </c>
      <c r="B357">
        <f>Intermediate!K353*(Intermediate!$Q$7-Intermediate!H353)</f>
        <v>25786896.198248863</v>
      </c>
      <c r="C357" s="3">
        <f t="shared" si="30"/>
        <v>1712000.0000000047</v>
      </c>
      <c r="D357" s="3">
        <f t="shared" si="31"/>
        <v>9490244.400000036</v>
      </c>
      <c r="E357" s="3">
        <f t="shared" si="32"/>
        <v>11202244.40000004</v>
      </c>
      <c r="F357" s="3">
        <f t="shared" si="33"/>
        <v>14584651.798248824</v>
      </c>
    </row>
    <row r="358" spans="1:6" ht="12.75">
      <c r="A358" s="3">
        <f t="shared" si="29"/>
        <v>71.40000000000047</v>
      </c>
      <c r="B358">
        <f>Intermediate!K354*(Intermediate!$Q$7-Intermediate!H354)</f>
        <v>25773323.498300113</v>
      </c>
      <c r="C358" s="3">
        <f t="shared" si="30"/>
        <v>1714000.0000000047</v>
      </c>
      <c r="D358" s="3">
        <f t="shared" si="31"/>
        <v>9499524.300000036</v>
      </c>
      <c r="E358" s="3">
        <f t="shared" si="32"/>
        <v>11213524.300000042</v>
      </c>
      <c r="F358" s="3">
        <f t="shared" si="33"/>
        <v>14559799.198300071</v>
      </c>
    </row>
    <row r="359" spans="1:6" ht="12.75">
      <c r="A359" s="3">
        <f t="shared" si="29"/>
        <v>71.60000000000048</v>
      </c>
      <c r="B359">
        <f>Intermediate!K355*(Intermediate!$Q$7-Intermediate!H355)</f>
        <v>25759679.49082153</v>
      </c>
      <c r="C359" s="3">
        <f t="shared" si="30"/>
        <v>1716000.0000000047</v>
      </c>
      <c r="D359" s="3">
        <f t="shared" si="31"/>
        <v>9508804.200000035</v>
      </c>
      <c r="E359" s="3">
        <f t="shared" si="32"/>
        <v>11224804.20000004</v>
      </c>
      <c r="F359" s="3">
        <f t="shared" si="33"/>
        <v>14534875.290821489</v>
      </c>
    </row>
    <row r="360" spans="1:6" ht="12.75">
      <c r="A360" s="3">
        <f t="shared" si="29"/>
        <v>71.80000000000048</v>
      </c>
      <c r="B360">
        <f>Intermediate!K356*(Intermediate!$Q$7-Intermediate!H356)</f>
        <v>25745964.657611743</v>
      </c>
      <c r="C360" s="3">
        <f t="shared" si="30"/>
        <v>1718000.0000000047</v>
      </c>
      <c r="D360" s="3">
        <f t="shared" si="31"/>
        <v>9518084.100000037</v>
      </c>
      <c r="E360" s="3">
        <f t="shared" si="32"/>
        <v>11236084.100000042</v>
      </c>
      <c r="F360" s="3">
        <f t="shared" si="33"/>
        <v>14509880.5576117</v>
      </c>
    </row>
    <row r="361" spans="1:6" ht="12.75">
      <c r="A361" s="3">
        <f t="shared" si="29"/>
        <v>72.00000000000048</v>
      </c>
      <c r="B361">
        <f>Intermediate!K357*(Intermediate!$Q$7-Intermediate!H357)</f>
        <v>25732179.47611087</v>
      </c>
      <c r="C361" s="3">
        <f t="shared" si="30"/>
        <v>1720000.000000005</v>
      </c>
      <c r="D361" s="3">
        <f t="shared" si="31"/>
        <v>9527364.000000037</v>
      </c>
      <c r="E361" s="3">
        <f t="shared" si="32"/>
        <v>11247364.000000043</v>
      </c>
      <c r="F361" s="3">
        <f t="shared" si="33"/>
        <v>14484815.476110825</v>
      </c>
    </row>
    <row r="362" spans="1:6" ht="12.75">
      <c r="A362" s="3">
        <f t="shared" si="29"/>
        <v>72.20000000000049</v>
      </c>
      <c r="B362">
        <f>Intermediate!K358*(Intermediate!$Q$7-Intermediate!H358)</f>
        <v>25718324.419450007</v>
      </c>
      <c r="C362" s="3">
        <f t="shared" si="30"/>
        <v>1722000.000000005</v>
      </c>
      <c r="D362" s="3">
        <f t="shared" si="31"/>
        <v>9536643.900000036</v>
      </c>
      <c r="E362" s="3">
        <f t="shared" si="32"/>
        <v>11258643.900000041</v>
      </c>
      <c r="F362" s="3">
        <f t="shared" si="33"/>
        <v>14459680.519449966</v>
      </c>
    </row>
    <row r="363" spans="1:6" ht="12.75">
      <c r="A363" s="3">
        <f t="shared" si="29"/>
        <v>72.40000000000049</v>
      </c>
      <c r="B363">
        <f>Intermediate!K359*(Intermediate!$Q$7-Intermediate!H359)</f>
        <v>25704399.9565</v>
      </c>
      <c r="C363" s="3">
        <f t="shared" si="30"/>
        <v>1724000.000000005</v>
      </c>
      <c r="D363" s="3">
        <f t="shared" si="31"/>
        <v>9545923.800000036</v>
      </c>
      <c r="E363" s="3">
        <f t="shared" si="32"/>
        <v>11269923.800000042</v>
      </c>
      <c r="F363" s="3">
        <f t="shared" si="33"/>
        <v>14434476.15649996</v>
      </c>
    </row>
    <row r="364" spans="1:6" ht="12.75">
      <c r="A364" s="3">
        <f t="shared" si="29"/>
        <v>72.60000000000049</v>
      </c>
      <c r="B364">
        <f>Intermediate!K360*(Intermediate!$Q$7-Intermediate!H360)</f>
        <v>25690406.551919725</v>
      </c>
      <c r="C364" s="3">
        <f t="shared" si="30"/>
        <v>1726000.000000005</v>
      </c>
      <c r="D364" s="3">
        <f t="shared" si="31"/>
        <v>9555203.700000035</v>
      </c>
      <c r="E364" s="3">
        <f t="shared" si="32"/>
        <v>11281203.70000004</v>
      </c>
      <c r="F364" s="3">
        <f t="shared" si="33"/>
        <v>14409202.851919685</v>
      </c>
    </row>
    <row r="365" spans="1:6" ht="12.75">
      <c r="A365" s="3">
        <f t="shared" si="29"/>
        <v>72.8000000000005</v>
      </c>
      <c r="B365">
        <f>Intermediate!K361*(Intermediate!$Q$7-Intermediate!H361)</f>
        <v>25676344.66620346</v>
      </c>
      <c r="C365" s="3">
        <f t="shared" si="30"/>
        <v>1728000.000000005</v>
      </c>
      <c r="D365" s="3">
        <f t="shared" si="31"/>
        <v>9564483.600000037</v>
      </c>
      <c r="E365" s="3">
        <f t="shared" si="32"/>
        <v>11292483.600000042</v>
      </c>
      <c r="F365" s="3">
        <f t="shared" si="33"/>
        <v>14383861.06620342</v>
      </c>
    </row>
    <row r="366" spans="1:6" ht="12.75">
      <c r="A366" s="3">
        <f t="shared" si="29"/>
        <v>73.0000000000005</v>
      </c>
      <c r="B366">
        <f>Intermediate!K362*(Intermediate!$Q$7-Intermediate!H362)</f>
        <v>25662214.75572783</v>
      </c>
      <c r="C366" s="3">
        <f t="shared" si="30"/>
        <v>1730000.0000000051</v>
      </c>
      <c r="D366" s="3">
        <f t="shared" si="31"/>
        <v>9573763.500000037</v>
      </c>
      <c r="E366" s="3">
        <f t="shared" si="32"/>
        <v>11303763.500000043</v>
      </c>
      <c r="F366" s="3">
        <f t="shared" si="33"/>
        <v>14358451.255727788</v>
      </c>
    </row>
    <row r="367" spans="1:6" ht="12.75">
      <c r="A367" s="3">
        <f t="shared" si="29"/>
        <v>73.2000000000005</v>
      </c>
      <c r="B367">
        <f>Intermediate!K363*(Intermediate!$Q$7-Intermediate!H363)</f>
        <v>25648017.27279803</v>
      </c>
      <c r="C367" s="3">
        <f t="shared" si="30"/>
        <v>1732000.0000000051</v>
      </c>
      <c r="D367" s="3">
        <f t="shared" si="31"/>
        <v>9583043.400000038</v>
      </c>
      <c r="E367" s="3">
        <f t="shared" si="32"/>
        <v>11315043.400000043</v>
      </c>
      <c r="F367" s="3">
        <f t="shared" si="33"/>
        <v>14332973.872797988</v>
      </c>
    </row>
    <row r="368" spans="1:6" ht="12.75">
      <c r="A368" s="3">
        <f t="shared" si="29"/>
        <v>73.4000000000005</v>
      </c>
      <c r="B368">
        <f>Intermediate!K364*(Intermediate!$Q$7-Intermediate!H364)</f>
        <v>25633752.665693358</v>
      </c>
      <c r="C368" s="3">
        <f t="shared" si="30"/>
        <v>1734000.0000000051</v>
      </c>
      <c r="D368" s="3">
        <f t="shared" si="31"/>
        <v>9592323.300000036</v>
      </c>
      <c r="E368" s="3">
        <f t="shared" si="32"/>
        <v>11326323.300000042</v>
      </c>
      <c r="F368" s="3">
        <f t="shared" si="33"/>
        <v>14307429.365693316</v>
      </c>
    </row>
    <row r="369" spans="1:6" ht="12.75">
      <c r="A369" s="3">
        <f t="shared" si="29"/>
        <v>73.6000000000005</v>
      </c>
      <c r="B369">
        <f>Intermediate!K365*(Intermediate!$Q$7-Intermediate!H365)</f>
        <v>25619421.37871229</v>
      </c>
      <c r="C369" s="3">
        <f t="shared" si="30"/>
        <v>1736000.0000000051</v>
      </c>
      <c r="D369" s="3">
        <f t="shared" si="31"/>
        <v>9601603.200000037</v>
      </c>
      <c r="E369" s="3">
        <f t="shared" si="32"/>
        <v>11337603.200000042</v>
      </c>
      <c r="F369" s="3">
        <f t="shared" si="33"/>
        <v>14281818.178712247</v>
      </c>
    </row>
    <row r="370" spans="1:6" ht="12.75">
      <c r="A370" s="3">
        <f t="shared" si="29"/>
        <v>73.80000000000051</v>
      </c>
      <c r="B370">
        <f>Intermediate!K366*(Intermediate!$Q$7-Intermediate!H366)</f>
        <v>25605023.85221675</v>
      </c>
      <c r="C370" s="3">
        <f t="shared" si="30"/>
        <v>1738000.0000000051</v>
      </c>
      <c r="D370" s="3">
        <f t="shared" si="31"/>
        <v>9610883.100000039</v>
      </c>
      <c r="E370" s="3">
        <f t="shared" si="32"/>
        <v>11348883.100000044</v>
      </c>
      <c r="F370" s="3">
        <f t="shared" si="33"/>
        <v>14256140.752216706</v>
      </c>
    </row>
    <row r="371" spans="1:6" ht="12.75">
      <c r="A371" s="3">
        <f t="shared" si="29"/>
        <v>74.00000000000051</v>
      </c>
      <c r="B371">
        <f>Intermediate!K367*(Intermediate!$Q$7-Intermediate!H367)</f>
        <v>25590560.52267599</v>
      </c>
      <c r="C371" s="3">
        <f t="shared" si="30"/>
        <v>1740000.0000000051</v>
      </c>
      <c r="D371" s="3">
        <f t="shared" si="31"/>
        <v>9620163.00000004</v>
      </c>
      <c r="E371" s="3">
        <f t="shared" si="32"/>
        <v>11360163.000000045</v>
      </c>
      <c r="F371" s="3">
        <f t="shared" si="33"/>
        <v>14230397.522675946</v>
      </c>
    </row>
    <row r="372" spans="1:6" ht="12.75">
      <c r="A372" s="3">
        <f t="shared" si="29"/>
        <v>74.20000000000051</v>
      </c>
      <c r="B372">
        <f>Intermediate!K368*(Intermediate!$Q$7-Intermediate!H368)</f>
        <v>25576031.822709728</v>
      </c>
      <c r="C372" s="3">
        <f t="shared" si="30"/>
        <v>1742000.0000000051</v>
      </c>
      <c r="D372" s="3">
        <f t="shared" si="31"/>
        <v>9629442.900000038</v>
      </c>
      <c r="E372" s="3">
        <f t="shared" si="32"/>
        <v>11371442.900000043</v>
      </c>
      <c r="F372" s="3">
        <f t="shared" si="33"/>
        <v>14204588.922709685</v>
      </c>
    </row>
    <row r="373" spans="1:6" ht="12.75">
      <c r="A373" s="3">
        <f t="shared" si="29"/>
        <v>74.40000000000052</v>
      </c>
      <c r="B373">
        <f>Intermediate!K369*(Intermediate!$Q$7-Intermediate!H369)</f>
        <v>25561438.181130752</v>
      </c>
      <c r="C373" s="3">
        <f t="shared" si="30"/>
        <v>1744000.0000000051</v>
      </c>
      <c r="D373" s="3">
        <f t="shared" si="31"/>
        <v>9638722.800000036</v>
      </c>
      <c r="E373" s="3">
        <f t="shared" si="32"/>
        <v>11382722.800000042</v>
      </c>
      <c r="F373" s="3">
        <f t="shared" si="33"/>
        <v>14178715.38113071</v>
      </c>
    </row>
    <row r="374" spans="1:6" ht="12.75">
      <c r="A374" s="3">
        <f t="shared" si="29"/>
        <v>74.60000000000052</v>
      </c>
      <c r="B374">
        <f>Intermediate!K370*(Intermediate!$Q$7-Intermediate!H370)</f>
        <v>25546780.02298703</v>
      </c>
      <c r="C374" s="3">
        <f t="shared" si="30"/>
        <v>1746000.0000000051</v>
      </c>
      <c r="D374" s="3">
        <f t="shared" si="31"/>
        <v>9648002.700000037</v>
      </c>
      <c r="E374" s="3">
        <f t="shared" si="32"/>
        <v>11394002.700000042</v>
      </c>
      <c r="F374" s="3">
        <f t="shared" si="33"/>
        <v>14152777.322986988</v>
      </c>
    </row>
    <row r="375" spans="1:6" ht="12.75">
      <c r="A375" s="3">
        <f t="shared" si="29"/>
        <v>74.80000000000052</v>
      </c>
      <c r="B375">
        <f>Intermediate!K371*(Intermediate!$Q$7-Intermediate!H371)</f>
        <v>25532057.769603126</v>
      </c>
      <c r="C375" s="3">
        <f t="shared" si="30"/>
        <v>1748000.0000000051</v>
      </c>
      <c r="D375" s="3">
        <f t="shared" si="31"/>
        <v>9657282.600000039</v>
      </c>
      <c r="E375" s="3">
        <f t="shared" si="32"/>
        <v>11405282.600000044</v>
      </c>
      <c r="F375" s="3">
        <f t="shared" si="33"/>
        <v>14126775.169603081</v>
      </c>
    </row>
    <row r="376" spans="1:6" ht="12.75">
      <c r="A376" s="3">
        <f t="shared" si="29"/>
        <v>75.00000000000053</v>
      </c>
      <c r="B376">
        <f>Intermediate!K372*(Intermediate!$Q$7-Intermediate!H372)</f>
        <v>25517271.838621207</v>
      </c>
      <c r="C376" s="3">
        <f t="shared" si="30"/>
        <v>1750000.0000000051</v>
      </c>
      <c r="D376" s="3">
        <f t="shared" si="31"/>
        <v>9666562.50000004</v>
      </c>
      <c r="E376" s="3">
        <f t="shared" si="32"/>
        <v>11416562.500000045</v>
      </c>
      <c r="F376" s="3">
        <f t="shared" si="33"/>
        <v>14100709.338621162</v>
      </c>
    </row>
    <row r="377" spans="1:6" ht="12.75">
      <c r="A377" s="3">
        <f t="shared" si="29"/>
        <v>75.20000000000053</v>
      </c>
      <c r="B377">
        <f>Intermediate!K373*(Intermediate!$Q$7-Intermediate!H373)</f>
        <v>25502422.64404137</v>
      </c>
      <c r="C377" s="3">
        <f t="shared" si="30"/>
        <v>1752000.0000000051</v>
      </c>
      <c r="D377" s="3">
        <f t="shared" si="31"/>
        <v>9675842.400000038</v>
      </c>
      <c r="E377" s="3">
        <f t="shared" si="32"/>
        <v>11427842.400000043</v>
      </c>
      <c r="F377" s="3">
        <f t="shared" si="33"/>
        <v>14074580.244041327</v>
      </c>
    </row>
    <row r="378" spans="1:6" ht="12.75">
      <c r="A378" s="3">
        <f t="shared" si="29"/>
        <v>75.40000000000053</v>
      </c>
      <c r="B378">
        <f>Intermediate!K374*(Intermediate!$Q$7-Intermediate!H374)</f>
        <v>25487510.59626151</v>
      </c>
      <c r="C378" s="3">
        <f t="shared" si="30"/>
        <v>1754000.0000000054</v>
      </c>
      <c r="D378" s="3">
        <f t="shared" si="31"/>
        <v>9685122.300000038</v>
      </c>
      <c r="E378" s="3">
        <f t="shared" si="32"/>
        <v>11439122.300000044</v>
      </c>
      <c r="F378" s="3">
        <f t="shared" si="33"/>
        <v>14048388.296261465</v>
      </c>
    </row>
    <row r="379" spans="1:6" ht="12.75">
      <c r="A379" s="3">
        <f t="shared" si="29"/>
        <v>75.60000000000053</v>
      </c>
      <c r="B379">
        <f>Intermediate!K375*(Intermediate!$Q$7-Intermediate!H375)</f>
        <v>25472536.10211671</v>
      </c>
      <c r="C379" s="3">
        <f t="shared" si="30"/>
        <v>1756000.0000000054</v>
      </c>
      <c r="D379" s="3">
        <f t="shared" si="31"/>
        <v>9694402.200000038</v>
      </c>
      <c r="E379" s="3">
        <f t="shared" si="32"/>
        <v>11450402.200000044</v>
      </c>
      <c r="F379" s="3">
        <f t="shared" si="33"/>
        <v>14022133.902116667</v>
      </c>
    </row>
    <row r="380" spans="1:6" ht="12.75">
      <c r="A380" s="3">
        <f t="shared" si="29"/>
        <v>75.80000000000054</v>
      </c>
      <c r="B380">
        <f>Intermediate!K376*(Intermediate!$Q$7-Intermediate!H376)</f>
        <v>25457499.564918026</v>
      </c>
      <c r="C380" s="3">
        <f t="shared" si="30"/>
        <v>1758000.0000000054</v>
      </c>
      <c r="D380" s="3">
        <f t="shared" si="31"/>
        <v>9703682.100000039</v>
      </c>
      <c r="E380" s="3">
        <f t="shared" si="32"/>
        <v>11461682.100000044</v>
      </c>
      <c r="F380" s="3">
        <f t="shared" si="33"/>
        <v>13995817.464917982</v>
      </c>
    </row>
    <row r="381" spans="1:6" ht="12.75">
      <c r="A381" s="3">
        <f t="shared" si="29"/>
        <v>76.00000000000054</v>
      </c>
      <c r="B381">
        <f>Intermediate!K377*(Intermediate!$Q$7-Intermediate!H377)</f>
        <v>25442401.38449075</v>
      </c>
      <c r="C381" s="3">
        <f t="shared" si="30"/>
        <v>1760000.0000000054</v>
      </c>
      <c r="D381" s="3">
        <f t="shared" si="31"/>
        <v>9712962.00000004</v>
      </c>
      <c r="E381" s="3">
        <f t="shared" si="32"/>
        <v>11472962.000000045</v>
      </c>
      <c r="F381" s="3">
        <f t="shared" si="33"/>
        <v>13969439.384490706</v>
      </c>
    </row>
    <row r="382" spans="1:6" ht="12.75">
      <c r="A382" s="3">
        <f t="shared" si="29"/>
        <v>76.20000000000054</v>
      </c>
      <c r="B382">
        <f>Intermediate!K378*(Intermediate!$Q$7-Intermediate!H378)</f>
        <v>25427241.95721231</v>
      </c>
      <c r="C382" s="3">
        <f t="shared" si="30"/>
        <v>1762000.0000000056</v>
      </c>
      <c r="D382" s="3">
        <f t="shared" si="31"/>
        <v>9722241.90000004</v>
      </c>
      <c r="E382" s="3">
        <f t="shared" si="32"/>
        <v>11484241.900000045</v>
      </c>
      <c r="F382" s="3">
        <f t="shared" si="33"/>
        <v>13943000.057212265</v>
      </c>
    </row>
    <row r="383" spans="1:6" ht="12.75">
      <c r="A383" s="3">
        <f t="shared" si="29"/>
        <v>76.40000000000055</v>
      </c>
      <c r="B383">
        <f>Intermediate!K379*(Intermediate!$Q$7-Intermediate!H379)</f>
        <v>25412021.67604948</v>
      </c>
      <c r="C383" s="3">
        <f t="shared" si="30"/>
        <v>1764000.0000000056</v>
      </c>
      <c r="D383" s="3">
        <f t="shared" si="31"/>
        <v>9731521.80000004</v>
      </c>
      <c r="E383" s="3">
        <f t="shared" si="32"/>
        <v>11495521.800000045</v>
      </c>
      <c r="F383" s="3">
        <f t="shared" si="33"/>
        <v>13916499.876049433</v>
      </c>
    </row>
    <row r="384" spans="1:6" ht="12.75">
      <c r="A384" s="3">
        <f t="shared" si="29"/>
        <v>76.60000000000055</v>
      </c>
      <c r="B384">
        <f>Intermediate!K380*(Intermediate!$Q$7-Intermediate!H380)</f>
        <v>25396740.93059528</v>
      </c>
      <c r="C384" s="3">
        <f t="shared" si="30"/>
        <v>1766000.0000000056</v>
      </c>
      <c r="D384" s="3">
        <f t="shared" si="31"/>
        <v>9740801.700000038</v>
      </c>
      <c r="E384" s="3">
        <f t="shared" si="32"/>
        <v>11506801.700000044</v>
      </c>
      <c r="F384" s="3">
        <f t="shared" si="33"/>
        <v>13889939.230595235</v>
      </c>
    </row>
    <row r="385" spans="1:6" ht="12.75">
      <c r="A385" s="3">
        <f t="shared" si="29"/>
        <v>76.80000000000055</v>
      </c>
      <c r="B385">
        <f>Intermediate!K381*(Intermediate!$Q$7-Intermediate!H381)</f>
        <v>25381400.10710528</v>
      </c>
      <c r="C385" s="3">
        <f t="shared" si="30"/>
        <v>1768000.0000000056</v>
      </c>
      <c r="D385" s="3">
        <f t="shared" si="31"/>
        <v>9750081.60000004</v>
      </c>
      <c r="E385" s="3">
        <f t="shared" si="32"/>
        <v>11518081.600000046</v>
      </c>
      <c r="F385" s="3">
        <f t="shared" si="33"/>
        <v>13863318.507105235</v>
      </c>
    </row>
    <row r="386" spans="1:6" ht="12.75">
      <c r="A386" s="3">
        <f t="shared" si="29"/>
        <v>77.00000000000055</v>
      </c>
      <c r="B386">
        <f>Intermediate!K382*(Intermediate!$Q$7-Intermediate!H382)</f>
        <v>25365999.588533495</v>
      </c>
      <c r="C386" s="3">
        <f t="shared" si="30"/>
        <v>1770000.0000000056</v>
      </c>
      <c r="D386" s="3">
        <f t="shared" si="31"/>
        <v>9759361.500000041</v>
      </c>
      <c r="E386" s="3">
        <f t="shared" si="32"/>
        <v>11529361.500000047</v>
      </c>
      <c r="F386" s="3">
        <f t="shared" si="33"/>
        <v>13836638.088533448</v>
      </c>
    </row>
    <row r="387" spans="1:6" ht="12.75">
      <c r="A387" s="3">
        <f t="shared" si="29"/>
        <v>77.20000000000056</v>
      </c>
      <c r="B387">
        <f>Intermediate!K383*(Intermediate!$Q$7-Intermediate!H383)</f>
        <v>25350539.754567776</v>
      </c>
      <c r="C387" s="3">
        <f t="shared" si="30"/>
        <v>1772000.0000000056</v>
      </c>
      <c r="D387" s="3">
        <f t="shared" si="31"/>
        <v>9768641.40000004</v>
      </c>
      <c r="E387" s="3">
        <f t="shared" si="32"/>
        <v>11540641.400000045</v>
      </c>
      <c r="F387" s="3">
        <f t="shared" si="33"/>
        <v>13809898.35456773</v>
      </c>
    </row>
    <row r="388" spans="1:6" ht="12.75">
      <c r="A388" s="3">
        <f t="shared" si="29"/>
        <v>77.40000000000056</v>
      </c>
      <c r="B388">
        <f>Intermediate!K384*(Intermediate!$Q$7-Intermediate!H384)</f>
        <v>25335020.98166477</v>
      </c>
      <c r="C388" s="3">
        <f t="shared" si="30"/>
        <v>1774000.0000000056</v>
      </c>
      <c r="D388" s="3">
        <f t="shared" si="31"/>
        <v>9777921.30000004</v>
      </c>
      <c r="E388" s="3">
        <f t="shared" si="32"/>
        <v>11551921.300000045</v>
      </c>
      <c r="F388" s="3">
        <f t="shared" si="33"/>
        <v>13783099.681664724</v>
      </c>
    </row>
    <row r="389" spans="1:6" ht="12.75">
      <c r="A389" s="3">
        <f t="shared" si="29"/>
        <v>77.60000000000056</v>
      </c>
      <c r="B389">
        <f>Intermediate!K385*(Intermediate!$Q$7-Intermediate!H385)</f>
        <v>25319443.643084455</v>
      </c>
      <c r="C389" s="3">
        <f t="shared" si="30"/>
        <v>1776000.0000000056</v>
      </c>
      <c r="D389" s="3">
        <f t="shared" si="31"/>
        <v>9787201.200000038</v>
      </c>
      <c r="E389" s="3">
        <f t="shared" si="32"/>
        <v>11563201.200000044</v>
      </c>
      <c r="F389" s="3">
        <f t="shared" si="33"/>
        <v>13756242.443084411</v>
      </c>
    </row>
    <row r="390" spans="1:6" ht="12.75">
      <c r="A390" s="3">
        <f t="shared" si="29"/>
        <v>77.80000000000057</v>
      </c>
      <c r="B390">
        <f>Intermediate!K386*(Intermediate!$Q$7-Intermediate!H386)</f>
        <v>25303808.108924117</v>
      </c>
      <c r="C390" s="3">
        <f t="shared" si="30"/>
        <v>1778000.0000000056</v>
      </c>
      <c r="D390" s="3">
        <f t="shared" si="31"/>
        <v>9796481.10000004</v>
      </c>
      <c r="E390" s="3">
        <f t="shared" si="32"/>
        <v>11574481.100000046</v>
      </c>
      <c r="F390" s="3">
        <f t="shared" si="33"/>
        <v>13729327.00892407</v>
      </c>
    </row>
    <row r="391" spans="1:6" ht="12.75">
      <c r="A391" s="3">
        <f t="shared" si="29"/>
        <v>78.00000000000057</v>
      </c>
      <c r="B391">
        <f>Intermediate!K387*(Intermediate!$Q$7-Intermediate!H387)</f>
        <v>25288114.746152066</v>
      </c>
      <c r="C391" s="3">
        <f t="shared" si="30"/>
        <v>1780000.0000000056</v>
      </c>
      <c r="D391" s="3">
        <f t="shared" si="31"/>
        <v>9805761.00000004</v>
      </c>
      <c r="E391" s="3">
        <f t="shared" si="32"/>
        <v>11585761.000000045</v>
      </c>
      <c r="F391" s="3">
        <f t="shared" si="33"/>
        <v>13702353.746152021</v>
      </c>
    </row>
    <row r="392" spans="1:6" ht="12.75">
      <c r="A392" s="3">
        <f aca="true" t="shared" si="34" ref="A392:A455">A391+$K$25</f>
        <v>78.20000000000057</v>
      </c>
      <c r="B392">
        <f>Intermediate!K388*(Intermediate!$Q$7-Intermediate!H388)</f>
        <v>25272363.91864074</v>
      </c>
      <c r="C392" s="3">
        <f t="shared" si="30"/>
        <v>1782000.0000000056</v>
      </c>
      <c r="D392" s="3">
        <f t="shared" si="31"/>
        <v>9815040.900000041</v>
      </c>
      <c r="E392" s="3">
        <f t="shared" si="32"/>
        <v>11597040.900000047</v>
      </c>
      <c r="F392" s="3">
        <f t="shared" si="33"/>
        <v>13675323.018640693</v>
      </c>
    </row>
    <row r="393" spans="1:6" ht="12.75">
      <c r="A393" s="3">
        <f t="shared" si="34"/>
        <v>78.40000000000057</v>
      </c>
      <c r="B393">
        <f>Intermediate!K389*(Intermediate!$Q$7-Intermediate!H389)</f>
        <v>25256555.98719953</v>
      </c>
      <c r="C393" s="3">
        <f t="shared" si="30"/>
        <v>1784000.0000000056</v>
      </c>
      <c r="D393" s="3">
        <f t="shared" si="31"/>
        <v>9824320.80000004</v>
      </c>
      <c r="E393" s="3">
        <f t="shared" si="32"/>
        <v>11608320.800000045</v>
      </c>
      <c r="F393" s="3">
        <f t="shared" si="33"/>
        <v>13648235.187199485</v>
      </c>
    </row>
    <row r="394" spans="1:6" ht="12.75">
      <c r="A394" s="3">
        <f t="shared" si="34"/>
        <v>78.60000000000058</v>
      </c>
      <c r="B394">
        <f>Intermediate!K390*(Intermediate!$Q$7-Intermediate!H390)</f>
        <v>25240691.309607096</v>
      </c>
      <c r="C394" s="3">
        <f t="shared" si="30"/>
        <v>1786000.0000000058</v>
      </c>
      <c r="D394" s="3">
        <f t="shared" si="31"/>
        <v>9833600.70000004</v>
      </c>
      <c r="E394" s="3">
        <f t="shared" si="32"/>
        <v>11619600.700000046</v>
      </c>
      <c r="F394" s="3">
        <f t="shared" si="33"/>
        <v>13621090.60960705</v>
      </c>
    </row>
    <row r="395" spans="1:6" ht="12.75">
      <c r="A395" s="3">
        <f t="shared" si="34"/>
        <v>78.80000000000058</v>
      </c>
      <c r="B395">
        <f>Intermediate!K391*(Intermediate!$Q$7-Intermediate!H391)</f>
        <v>25224770.24064333</v>
      </c>
      <c r="C395" s="3">
        <f t="shared" si="30"/>
        <v>1788000.0000000058</v>
      </c>
      <c r="D395" s="3">
        <f t="shared" si="31"/>
        <v>9842880.60000004</v>
      </c>
      <c r="E395" s="3">
        <f t="shared" si="32"/>
        <v>11630880.600000046</v>
      </c>
      <c r="F395" s="3">
        <f t="shared" si="33"/>
        <v>13593889.640643284</v>
      </c>
    </row>
    <row r="396" spans="1:6" ht="12.75">
      <c r="A396" s="3">
        <f t="shared" si="34"/>
        <v>79.00000000000058</v>
      </c>
      <c r="B396">
        <f>Intermediate!K392*(Intermediate!$Q$7-Intermediate!H392)</f>
        <v>25208793.132120848</v>
      </c>
      <c r="C396" s="3">
        <f t="shared" si="30"/>
        <v>1790000.0000000058</v>
      </c>
      <c r="D396" s="3">
        <f t="shared" si="31"/>
        <v>9852160.500000041</v>
      </c>
      <c r="E396" s="3">
        <f t="shared" si="32"/>
        <v>11642160.500000047</v>
      </c>
      <c r="F396" s="3">
        <f t="shared" si="33"/>
        <v>13566632.632120801</v>
      </c>
    </row>
    <row r="397" spans="1:6" ht="12.75">
      <c r="A397" s="3">
        <f t="shared" si="34"/>
        <v>79.20000000000059</v>
      </c>
      <c r="B397">
        <f>Intermediate!K393*(Intermediate!$Q$7-Intermediate!H393)</f>
        <v>25192760.332916155</v>
      </c>
      <c r="C397" s="3">
        <f t="shared" si="30"/>
        <v>1792000.0000000058</v>
      </c>
      <c r="D397" s="3">
        <f t="shared" si="31"/>
        <v>9861440.400000041</v>
      </c>
      <c r="E397" s="3">
        <f t="shared" si="32"/>
        <v>11653440.400000047</v>
      </c>
      <c r="F397" s="3">
        <f t="shared" si="33"/>
        <v>13539319.932916109</v>
      </c>
    </row>
    <row r="398" spans="1:6" ht="12.75">
      <c r="A398" s="3">
        <f t="shared" si="34"/>
        <v>79.40000000000059</v>
      </c>
      <c r="B398">
        <f>Intermediate!K394*(Intermediate!$Q$7-Intermediate!H394)</f>
        <v>25176672.18900037</v>
      </c>
      <c r="C398" s="3">
        <f t="shared" si="30"/>
        <v>1794000.000000006</v>
      </c>
      <c r="D398" s="3">
        <f t="shared" si="31"/>
        <v>9870720.300000042</v>
      </c>
      <c r="E398" s="3">
        <f t="shared" si="32"/>
        <v>11664720.300000047</v>
      </c>
      <c r="F398" s="3">
        <f t="shared" si="33"/>
        <v>13511951.889000325</v>
      </c>
    </row>
    <row r="399" spans="1:6" ht="12.75">
      <c r="A399" s="3">
        <f t="shared" si="34"/>
        <v>79.60000000000059</v>
      </c>
      <c r="B399">
        <f>Intermediate!K395*(Intermediate!$Q$7-Intermediate!H395)</f>
        <v>25160529.0434696</v>
      </c>
      <c r="C399" s="3">
        <f t="shared" si="30"/>
        <v>1796000.000000006</v>
      </c>
      <c r="D399" s="3">
        <f t="shared" si="31"/>
        <v>9880000.20000004</v>
      </c>
      <c r="E399" s="3">
        <f t="shared" si="32"/>
        <v>11676000.200000046</v>
      </c>
      <c r="F399" s="3">
        <f t="shared" si="33"/>
        <v>13484528.843469555</v>
      </c>
    </row>
    <row r="400" spans="1:6" ht="12.75">
      <c r="A400" s="3">
        <f t="shared" si="34"/>
        <v>79.8000000000006</v>
      </c>
      <c r="B400">
        <f>Intermediate!K396*(Intermediate!$Q$7-Intermediate!H396)</f>
        <v>25144331.236574836</v>
      </c>
      <c r="C400" s="3">
        <f t="shared" si="30"/>
        <v>1798000.000000006</v>
      </c>
      <c r="D400" s="3">
        <f t="shared" si="31"/>
        <v>9889280.100000042</v>
      </c>
      <c r="E400" s="3">
        <f t="shared" si="32"/>
        <v>11687280.100000048</v>
      </c>
      <c r="F400" s="3">
        <f t="shared" si="33"/>
        <v>13457051.136574788</v>
      </c>
    </row>
    <row r="401" spans="1:6" ht="12.75">
      <c r="A401" s="3">
        <f t="shared" si="34"/>
        <v>80.0000000000006</v>
      </c>
      <c r="B401">
        <f>Intermediate!K397*(Intermediate!$Q$7-Intermediate!H397)</f>
        <v>25128079.10575165</v>
      </c>
      <c r="C401" s="3">
        <f t="shared" si="30"/>
        <v>1800000.000000006</v>
      </c>
      <c r="D401" s="3">
        <f t="shared" si="31"/>
        <v>9898560.000000043</v>
      </c>
      <c r="E401" s="3">
        <f t="shared" si="32"/>
        <v>11698560.000000048</v>
      </c>
      <c r="F401" s="3">
        <f t="shared" si="33"/>
        <v>13429519.1057516</v>
      </c>
    </row>
    <row r="402" spans="1:6" ht="12.75">
      <c r="A402" s="3">
        <f t="shared" si="34"/>
        <v>80.2000000000006</v>
      </c>
      <c r="B402">
        <f>Intermediate!K398*(Intermediate!$Q$7-Intermediate!H398)</f>
        <v>25111772.985649347</v>
      </c>
      <c r="C402" s="3">
        <f t="shared" si="30"/>
        <v>1802000.000000006</v>
      </c>
      <c r="D402" s="3">
        <f t="shared" si="31"/>
        <v>9907839.900000041</v>
      </c>
      <c r="E402" s="3">
        <f t="shared" si="32"/>
        <v>11709839.900000047</v>
      </c>
      <c r="F402" s="3">
        <f t="shared" si="33"/>
        <v>13401933.0856493</v>
      </c>
    </row>
    <row r="403" spans="1:6" ht="12.75">
      <c r="A403" s="3">
        <f t="shared" si="34"/>
        <v>80.4000000000006</v>
      </c>
      <c r="B403">
        <f>Intermediate!K399*(Intermediate!$Q$7-Intermediate!H399)</f>
        <v>25095413.208159804</v>
      </c>
      <c r="C403" s="3">
        <f t="shared" si="30"/>
        <v>1804000.000000006</v>
      </c>
      <c r="D403" s="3">
        <f t="shared" si="31"/>
        <v>9917119.800000042</v>
      </c>
      <c r="E403" s="3">
        <f t="shared" si="32"/>
        <v>11721119.800000047</v>
      </c>
      <c r="F403" s="3">
        <f t="shared" si="33"/>
        <v>13374293.408159757</v>
      </c>
    </row>
    <row r="404" spans="1:6" ht="12.75">
      <c r="A404" s="3">
        <f t="shared" si="34"/>
        <v>80.6000000000006</v>
      </c>
      <c r="B404">
        <f>Intermediate!K400*(Intermediate!$Q$7-Intermediate!H400)</f>
        <v>25079000.102446068</v>
      </c>
      <c r="C404" s="3">
        <f t="shared" si="30"/>
        <v>1806000.000000006</v>
      </c>
      <c r="D404" s="3">
        <f t="shared" si="31"/>
        <v>9926399.700000042</v>
      </c>
      <c r="E404" s="3">
        <f t="shared" si="32"/>
        <v>11732399.700000048</v>
      </c>
      <c r="F404" s="3">
        <f t="shared" si="33"/>
        <v>13346600.40244602</v>
      </c>
    </row>
    <row r="405" spans="1:6" ht="12.75">
      <c r="A405" s="3">
        <f t="shared" si="34"/>
        <v>80.80000000000061</v>
      </c>
      <c r="B405">
        <f>Intermediate!K401*(Intermediate!$Q$7-Intermediate!H401)</f>
        <v>25062533.99497035</v>
      </c>
      <c r="C405" s="3">
        <f t="shared" si="30"/>
        <v>1808000.000000006</v>
      </c>
      <c r="D405" s="3">
        <f t="shared" si="31"/>
        <v>9935679.600000042</v>
      </c>
      <c r="E405" s="3">
        <f t="shared" si="32"/>
        <v>11743679.600000048</v>
      </c>
      <c r="F405" s="3">
        <f t="shared" si="33"/>
        <v>13318854.394970303</v>
      </c>
    </row>
    <row r="406" spans="1:6" ht="12.75">
      <c r="A406" s="3">
        <f t="shared" si="34"/>
        <v>81.00000000000061</v>
      </c>
      <c r="B406">
        <f>Intermediate!K402*(Intermediate!$Q$7-Intermediate!H402)</f>
        <v>25046015.209521975</v>
      </c>
      <c r="C406" s="3">
        <f t="shared" si="30"/>
        <v>1810000.000000006</v>
      </c>
      <c r="D406" s="3">
        <f t="shared" si="31"/>
        <v>9944959.500000043</v>
      </c>
      <c r="E406" s="3">
        <f t="shared" si="32"/>
        <v>11754959.500000048</v>
      </c>
      <c r="F406" s="3">
        <f t="shared" si="33"/>
        <v>13291055.709521927</v>
      </c>
    </row>
    <row r="407" spans="1:6" ht="12.75">
      <c r="A407" s="3">
        <f t="shared" si="34"/>
        <v>81.20000000000061</v>
      </c>
      <c r="B407">
        <f>Intermediate!K403*(Intermediate!$Q$7-Intermediate!H403)</f>
        <v>25029444.06724468</v>
      </c>
      <c r="C407" s="3">
        <f t="shared" si="30"/>
        <v>1812000.000000006</v>
      </c>
      <c r="D407" s="3">
        <f t="shared" si="31"/>
        <v>9954239.400000043</v>
      </c>
      <c r="E407" s="3">
        <f t="shared" si="32"/>
        <v>11766239.400000049</v>
      </c>
      <c r="F407" s="3">
        <f t="shared" si="33"/>
        <v>13263204.66724463</v>
      </c>
    </row>
    <row r="408" spans="1:6" ht="12.75">
      <c r="A408" s="3">
        <f t="shared" si="34"/>
        <v>81.40000000000062</v>
      </c>
      <c r="B408">
        <f>Intermediate!K404*(Intermediate!$Q$7-Intermediate!H404)</f>
        <v>25012820.886663858</v>
      </c>
      <c r="C408" s="3">
        <f t="shared" si="30"/>
        <v>1814000.000000006</v>
      </c>
      <c r="D408" s="3">
        <f t="shared" si="31"/>
        <v>9963519.300000044</v>
      </c>
      <c r="E408" s="3">
        <f t="shared" si="32"/>
        <v>11777519.30000005</v>
      </c>
      <c r="F408" s="3">
        <f t="shared" si="33"/>
        <v>13235301.586663809</v>
      </c>
    </row>
    <row r="409" spans="1:6" ht="12.75">
      <c r="A409" s="3">
        <f t="shared" si="34"/>
        <v>81.60000000000062</v>
      </c>
      <c r="B409">
        <f>Intermediate!K405*(Intermediate!$Q$7-Intermediate!H405)</f>
        <v>24996145.98371323</v>
      </c>
      <c r="C409" s="3">
        <f t="shared" si="30"/>
        <v>1816000.000000006</v>
      </c>
      <c r="D409" s="3">
        <f t="shared" si="31"/>
        <v>9972799.200000042</v>
      </c>
      <c r="E409" s="3">
        <f t="shared" si="32"/>
        <v>11788799.200000048</v>
      </c>
      <c r="F409" s="3">
        <f t="shared" si="33"/>
        <v>13207346.78371318</v>
      </c>
    </row>
    <row r="410" spans="1:6" ht="12.75">
      <c r="A410" s="3">
        <f t="shared" si="34"/>
        <v>81.80000000000062</v>
      </c>
      <c r="B410">
        <f>Intermediate!K406*(Intermediate!$Q$7-Intermediate!H406)</f>
        <v>24979419.67176132</v>
      </c>
      <c r="C410" s="3">
        <f t="shared" si="30"/>
        <v>1818000.000000006</v>
      </c>
      <c r="D410" s="3">
        <f t="shared" si="31"/>
        <v>9982079.100000044</v>
      </c>
      <c r="E410" s="3">
        <f t="shared" si="32"/>
        <v>11800079.10000005</v>
      </c>
      <c r="F410" s="3">
        <f t="shared" si="33"/>
        <v>13179340.57176127</v>
      </c>
    </row>
    <row r="411" spans="1:6" ht="12.75">
      <c r="A411" s="3">
        <f t="shared" si="34"/>
        <v>82.00000000000063</v>
      </c>
      <c r="B411">
        <f>Intermediate!K407*(Intermediate!$Q$7-Intermediate!H407)</f>
        <v>24962642.261637617</v>
      </c>
      <c r="C411" s="3">
        <f t="shared" si="30"/>
        <v>1820000.0000000063</v>
      </c>
      <c r="D411" s="3">
        <f t="shared" si="31"/>
        <v>9991359.000000043</v>
      </c>
      <c r="E411" s="3">
        <f t="shared" si="32"/>
        <v>11811359.000000048</v>
      </c>
      <c r="F411" s="3">
        <f t="shared" si="33"/>
        <v>13151283.261637568</v>
      </c>
    </row>
    <row r="412" spans="1:6" ht="12.75">
      <c r="A412" s="3">
        <f t="shared" si="34"/>
        <v>82.20000000000063</v>
      </c>
      <c r="B412">
        <f>Intermediate!K408*(Intermediate!$Q$7-Intermediate!H408)</f>
        <v>24945814.06165833</v>
      </c>
      <c r="C412" s="3">
        <f aca="true" t="shared" si="35" ref="C412:C475">(A412&gt;0)*($N$10+2*A412*$N$11)</f>
        <v>1822000.0000000063</v>
      </c>
      <c r="D412" s="3">
        <f aca="true" t="shared" si="36" ref="D412:D475">((((2*A412/$N$7)+$N$8)*$N$6)-A412)*$K$20</f>
        <v>10000638.900000043</v>
      </c>
      <c r="E412" s="3">
        <f aca="true" t="shared" si="37" ref="E412:E475">C412+D412</f>
        <v>11822638.900000049</v>
      </c>
      <c r="F412" s="3">
        <f aca="true" t="shared" si="38" ref="F412:F475">B412-E412</f>
        <v>13123175.161658281</v>
      </c>
    </row>
    <row r="413" spans="1:6" ht="12.75">
      <c r="A413" s="3">
        <f t="shared" si="34"/>
        <v>82.40000000000063</v>
      </c>
      <c r="B413">
        <f>Intermediate!K409*(Intermediate!$Q$7-Intermediate!H409)</f>
        <v>24928935.377651848</v>
      </c>
      <c r="C413" s="3">
        <f t="shared" si="35"/>
        <v>1824000.0000000063</v>
      </c>
      <c r="D413" s="3">
        <f t="shared" si="36"/>
        <v>10009918.800000044</v>
      </c>
      <c r="E413" s="3">
        <f t="shared" si="37"/>
        <v>11833918.80000005</v>
      </c>
      <c r="F413" s="3">
        <f t="shared" si="38"/>
        <v>13095016.577651799</v>
      </c>
    </row>
    <row r="414" spans="1:6" ht="12.75">
      <c r="A414" s="3">
        <f t="shared" si="34"/>
        <v>82.60000000000063</v>
      </c>
      <c r="B414">
        <f>Intermediate!K410*(Intermediate!$Q$7-Intermediate!H410)</f>
        <v>24912006.512984004</v>
      </c>
      <c r="C414" s="3">
        <f t="shared" si="35"/>
        <v>1826000.0000000063</v>
      </c>
      <c r="D414" s="3">
        <f t="shared" si="36"/>
        <v>10019198.700000042</v>
      </c>
      <c r="E414" s="3">
        <f t="shared" si="37"/>
        <v>11845198.700000048</v>
      </c>
      <c r="F414" s="3">
        <f t="shared" si="38"/>
        <v>13066807.812983956</v>
      </c>
    </row>
    <row r="415" spans="1:6" ht="12.75">
      <c r="A415" s="3">
        <f t="shared" si="34"/>
        <v>82.80000000000064</v>
      </c>
      <c r="B415">
        <f>Intermediate!K411*(Intermediate!$Q$7-Intermediate!H411)</f>
        <v>24895027.768582802</v>
      </c>
      <c r="C415" s="3">
        <f t="shared" si="35"/>
        <v>1828000.0000000065</v>
      </c>
      <c r="D415" s="3">
        <f t="shared" si="36"/>
        <v>10028478.600000044</v>
      </c>
      <c r="E415" s="3">
        <f t="shared" si="37"/>
        <v>11856478.60000005</v>
      </c>
      <c r="F415" s="3">
        <f t="shared" si="38"/>
        <v>13038549.168582752</v>
      </c>
    </row>
    <row r="416" spans="1:6" ht="12.75">
      <c r="A416" s="3">
        <f t="shared" si="34"/>
        <v>83.00000000000064</v>
      </c>
      <c r="B416">
        <f>Intermediate!K412*(Intermediate!$Q$7-Intermediate!H412)</f>
        <v>24877999.44296314</v>
      </c>
      <c r="C416" s="3">
        <f t="shared" si="35"/>
        <v>1830000.0000000065</v>
      </c>
      <c r="D416" s="3">
        <f t="shared" si="36"/>
        <v>10037758.500000043</v>
      </c>
      <c r="E416" s="3">
        <f t="shared" si="37"/>
        <v>11867758.500000048</v>
      </c>
      <c r="F416" s="3">
        <f t="shared" si="38"/>
        <v>13010240.94296309</v>
      </c>
    </row>
    <row r="417" spans="1:6" ht="12.75">
      <c r="A417" s="3">
        <f t="shared" si="34"/>
        <v>83.20000000000064</v>
      </c>
      <c r="B417">
        <f>Intermediate!K413*(Intermediate!$Q$7-Intermediate!H413)</f>
        <v>24860921.83225094</v>
      </c>
      <c r="C417" s="3">
        <f t="shared" si="35"/>
        <v>1832000.0000000065</v>
      </c>
      <c r="D417" s="3">
        <f t="shared" si="36"/>
        <v>10047038.400000043</v>
      </c>
      <c r="E417" s="3">
        <f t="shared" si="37"/>
        <v>11879038.40000005</v>
      </c>
      <c r="F417" s="3">
        <f t="shared" si="38"/>
        <v>12981883.43225089</v>
      </c>
    </row>
    <row r="418" spans="1:6" ht="12.75">
      <c r="A418" s="3">
        <f t="shared" si="34"/>
        <v>83.40000000000065</v>
      </c>
      <c r="B418">
        <f>Intermediate!K414*(Intermediate!$Q$7-Intermediate!H414)</f>
        <v>24843795.230207205</v>
      </c>
      <c r="C418" s="3">
        <f t="shared" si="35"/>
        <v>1834000.0000000065</v>
      </c>
      <c r="D418" s="3">
        <f t="shared" si="36"/>
        <v>10056318.300000044</v>
      </c>
      <c r="E418" s="3">
        <f t="shared" si="37"/>
        <v>11890318.30000005</v>
      </c>
      <c r="F418" s="3">
        <f t="shared" si="38"/>
        <v>12953476.930207156</v>
      </c>
    </row>
    <row r="419" spans="1:6" ht="12.75">
      <c r="A419" s="3">
        <f t="shared" si="34"/>
        <v>83.60000000000065</v>
      </c>
      <c r="B419">
        <f>Intermediate!K415*(Intermediate!$Q$7-Intermediate!H415)</f>
        <v>24826619.92825165</v>
      </c>
      <c r="C419" s="3">
        <f t="shared" si="35"/>
        <v>1836000.0000000065</v>
      </c>
      <c r="D419" s="3">
        <f t="shared" si="36"/>
        <v>10065598.200000044</v>
      </c>
      <c r="E419" s="3">
        <f t="shared" si="37"/>
        <v>11901598.200000051</v>
      </c>
      <c r="F419" s="3">
        <f t="shared" si="38"/>
        <v>12925021.728251599</v>
      </c>
    </row>
    <row r="420" spans="1:6" ht="12.75">
      <c r="A420" s="3">
        <f t="shared" si="34"/>
        <v>83.80000000000065</v>
      </c>
      <c r="B420">
        <f>Intermediate!K416*(Intermediate!$Q$7-Intermediate!H416)</f>
        <v>24809396.215486143</v>
      </c>
      <c r="C420" s="3">
        <f t="shared" si="35"/>
        <v>1838000.0000000065</v>
      </c>
      <c r="D420" s="3">
        <f t="shared" si="36"/>
        <v>10074878.100000044</v>
      </c>
      <c r="E420" s="3">
        <f t="shared" si="37"/>
        <v>11912878.10000005</v>
      </c>
      <c r="F420" s="3">
        <f t="shared" si="38"/>
        <v>12896518.115486093</v>
      </c>
    </row>
    <row r="421" spans="1:6" ht="12.75">
      <c r="A421" s="3">
        <f t="shared" si="34"/>
        <v>84.00000000000065</v>
      </c>
      <c r="B421">
        <f>Intermediate!K417*(Intermediate!$Q$7-Intermediate!H417)</f>
        <v>24792124.37871776</v>
      </c>
      <c r="C421" s="3">
        <f t="shared" si="35"/>
        <v>1840000.0000000065</v>
      </c>
      <c r="D421" s="3">
        <f t="shared" si="36"/>
        <v>10084158.000000045</v>
      </c>
      <c r="E421" s="3">
        <f t="shared" si="37"/>
        <v>11924158.000000052</v>
      </c>
      <c r="F421" s="3">
        <f t="shared" si="38"/>
        <v>12867966.37871771</v>
      </c>
    </row>
    <row r="422" spans="1:6" ht="12.75">
      <c r="A422" s="3">
        <f t="shared" si="34"/>
        <v>84.20000000000066</v>
      </c>
      <c r="B422">
        <f>Intermediate!K418*(Intermediate!$Q$7-Intermediate!H418)</f>
        <v>24774804.702481717</v>
      </c>
      <c r="C422" s="3">
        <f t="shared" si="35"/>
        <v>1842000.0000000065</v>
      </c>
      <c r="D422" s="3">
        <f t="shared" si="36"/>
        <v>10093437.900000045</v>
      </c>
      <c r="E422" s="3">
        <f t="shared" si="37"/>
        <v>11935437.90000005</v>
      </c>
      <c r="F422" s="3">
        <f t="shared" si="38"/>
        <v>12839366.802481666</v>
      </c>
    </row>
    <row r="423" spans="1:6" ht="12.75">
      <c r="A423" s="3">
        <f t="shared" si="34"/>
        <v>84.40000000000066</v>
      </c>
      <c r="B423">
        <f>Intermediate!K419*(Intermediate!$Q$7-Intermediate!H419)</f>
        <v>24757437.4690638</v>
      </c>
      <c r="C423" s="3">
        <f t="shared" si="35"/>
        <v>1844000.0000000065</v>
      </c>
      <c r="D423" s="3">
        <f t="shared" si="36"/>
        <v>10102717.800000044</v>
      </c>
      <c r="E423" s="3">
        <f t="shared" si="37"/>
        <v>11946717.80000005</v>
      </c>
      <c r="F423" s="3">
        <f t="shared" si="38"/>
        <v>12810719.66906375</v>
      </c>
    </row>
    <row r="424" spans="1:6" ht="12.75">
      <c r="A424" s="3">
        <f t="shared" si="34"/>
        <v>84.60000000000066</v>
      </c>
      <c r="B424">
        <f>Intermediate!K420*(Intermediate!$Q$7-Intermediate!H420)</f>
        <v>24740022.958522808</v>
      </c>
      <c r="C424" s="3">
        <f t="shared" si="35"/>
        <v>1846000.0000000065</v>
      </c>
      <c r="D424" s="3">
        <f t="shared" si="36"/>
        <v>10111997.700000044</v>
      </c>
      <c r="E424" s="3">
        <f t="shared" si="37"/>
        <v>11957997.700000051</v>
      </c>
      <c r="F424" s="3">
        <f t="shared" si="38"/>
        <v>12782025.258522756</v>
      </c>
    </row>
    <row r="425" spans="1:6" ht="12.75">
      <c r="A425" s="3">
        <f t="shared" si="34"/>
        <v>84.80000000000067</v>
      </c>
      <c r="B425">
        <f>Intermediate!K421*(Intermediate!$Q$7-Intermediate!H421)</f>
        <v>24722561.448712442</v>
      </c>
      <c r="C425" s="3">
        <f t="shared" si="35"/>
        <v>1848000.0000000065</v>
      </c>
      <c r="D425" s="3">
        <f t="shared" si="36"/>
        <v>10121277.600000046</v>
      </c>
      <c r="E425" s="3">
        <f t="shared" si="37"/>
        <v>11969277.600000054</v>
      </c>
      <c r="F425" s="3">
        <f t="shared" si="38"/>
        <v>12753283.848712388</v>
      </c>
    </row>
    <row r="426" spans="1:6" ht="12.75">
      <c r="A426" s="3">
        <f t="shared" si="34"/>
        <v>85.00000000000067</v>
      </c>
      <c r="B426">
        <f>Intermediate!K422*(Intermediate!$Q$7-Intermediate!H422)</f>
        <v>24705053.2153032</v>
      </c>
      <c r="C426" s="3">
        <f t="shared" si="35"/>
        <v>1850000.0000000065</v>
      </c>
      <c r="D426" s="3">
        <f t="shared" si="36"/>
        <v>10130557.500000047</v>
      </c>
      <c r="E426" s="3">
        <f t="shared" si="37"/>
        <v>11980557.500000052</v>
      </c>
      <c r="F426" s="3">
        <f t="shared" si="38"/>
        <v>12724495.71530315</v>
      </c>
    </row>
    <row r="427" spans="1:6" ht="12.75">
      <c r="A427" s="3">
        <f t="shared" si="34"/>
        <v>85.20000000000067</v>
      </c>
      <c r="B427">
        <f>Intermediate!K423*(Intermediate!$Q$7-Intermediate!H423)</f>
        <v>24687498.531803764</v>
      </c>
      <c r="C427" s="3">
        <f t="shared" si="35"/>
        <v>1852000.0000000068</v>
      </c>
      <c r="D427" s="3">
        <f t="shared" si="36"/>
        <v>10139837.400000045</v>
      </c>
      <c r="E427" s="3">
        <f t="shared" si="37"/>
        <v>11991837.400000053</v>
      </c>
      <c r="F427" s="3">
        <f t="shared" si="38"/>
        <v>12695661.131803712</v>
      </c>
    </row>
    <row r="428" spans="1:6" ht="12.75">
      <c r="A428" s="3">
        <f t="shared" si="34"/>
        <v>85.40000000000067</v>
      </c>
      <c r="B428">
        <f>Intermediate!K424*(Intermediate!$Q$7-Intermediate!H424)</f>
        <v>24669897.669582356</v>
      </c>
      <c r="C428" s="3">
        <f t="shared" si="35"/>
        <v>1854000.0000000068</v>
      </c>
      <c r="D428" s="3">
        <f t="shared" si="36"/>
        <v>10149117.300000045</v>
      </c>
      <c r="E428" s="3">
        <f t="shared" si="37"/>
        <v>12003117.300000053</v>
      </c>
      <c r="F428" s="3">
        <f t="shared" si="38"/>
        <v>12666780.369582303</v>
      </c>
    </row>
    <row r="429" spans="1:6" ht="12.75">
      <c r="A429" s="3">
        <f t="shared" si="34"/>
        <v>85.60000000000068</v>
      </c>
      <c r="B429">
        <f>Intermediate!K425*(Intermediate!$Q$7-Intermediate!H425)</f>
        <v>24652250.897887655</v>
      </c>
      <c r="C429" s="3">
        <f t="shared" si="35"/>
        <v>1856000.0000000068</v>
      </c>
      <c r="D429" s="3">
        <f t="shared" si="36"/>
        <v>10158397.200000046</v>
      </c>
      <c r="E429" s="3">
        <f t="shared" si="37"/>
        <v>12014397.200000053</v>
      </c>
      <c r="F429" s="3">
        <f t="shared" si="38"/>
        <v>12637853.697887601</v>
      </c>
    </row>
    <row r="430" spans="1:6" ht="12.75">
      <c r="A430" s="3">
        <f t="shared" si="34"/>
        <v>85.80000000000068</v>
      </c>
      <c r="B430">
        <f>Intermediate!K426*(Intermediate!$Q$7-Intermediate!H426)</f>
        <v>24634558.4838696</v>
      </c>
      <c r="C430" s="3">
        <f t="shared" si="35"/>
        <v>1858000.0000000068</v>
      </c>
      <c r="D430" s="3">
        <f t="shared" si="36"/>
        <v>10167677.100000046</v>
      </c>
      <c r="E430" s="3">
        <f t="shared" si="37"/>
        <v>12025677.100000054</v>
      </c>
      <c r="F430" s="3">
        <f t="shared" si="38"/>
        <v>12608881.383869547</v>
      </c>
    </row>
    <row r="431" spans="1:6" ht="12.75">
      <c r="A431" s="3">
        <f t="shared" si="34"/>
        <v>86.00000000000068</v>
      </c>
      <c r="B431">
        <f>Intermediate!K427*(Intermediate!$Q$7-Intermediate!H427)</f>
        <v>24616820.69259987</v>
      </c>
      <c r="C431" s="3">
        <f t="shared" si="35"/>
        <v>1860000.000000007</v>
      </c>
      <c r="D431" s="3">
        <f t="shared" si="36"/>
        <v>10176957.000000047</v>
      </c>
      <c r="E431" s="3">
        <f t="shared" si="37"/>
        <v>12036957.000000054</v>
      </c>
      <c r="F431" s="3">
        <f t="shared" si="38"/>
        <v>12579863.692599816</v>
      </c>
    </row>
    <row r="432" spans="1:6" ht="12.75">
      <c r="A432" s="3">
        <f t="shared" si="34"/>
        <v>86.20000000000068</v>
      </c>
      <c r="B432">
        <f>Intermediate!K428*(Intermediate!$Q$7-Intermediate!H428)</f>
        <v>24599037.787092216</v>
      </c>
      <c r="C432" s="3">
        <f t="shared" si="35"/>
        <v>1862000.000000007</v>
      </c>
      <c r="D432" s="3">
        <f t="shared" si="36"/>
        <v>10186236.900000045</v>
      </c>
      <c r="E432" s="3">
        <f t="shared" si="37"/>
        <v>12048236.900000053</v>
      </c>
      <c r="F432" s="3">
        <f t="shared" si="38"/>
        <v>12550800.887092164</v>
      </c>
    </row>
    <row r="433" spans="1:6" ht="12.75">
      <c r="A433" s="3">
        <f t="shared" si="34"/>
        <v>86.40000000000069</v>
      </c>
      <c r="B433">
        <f>Intermediate!K429*(Intermediate!$Q$7-Intermediate!H429)</f>
        <v>24581210.028322365</v>
      </c>
      <c r="C433" s="3">
        <f t="shared" si="35"/>
        <v>1864000.000000007</v>
      </c>
      <c r="D433" s="3">
        <f t="shared" si="36"/>
        <v>10195516.800000045</v>
      </c>
      <c r="E433" s="3">
        <f t="shared" si="37"/>
        <v>12059516.800000053</v>
      </c>
      <c r="F433" s="3">
        <f t="shared" si="38"/>
        <v>12521693.228322312</v>
      </c>
    </row>
    <row r="434" spans="1:6" ht="12.75">
      <c r="A434" s="3">
        <f t="shared" si="34"/>
        <v>86.60000000000069</v>
      </c>
      <c r="B434">
        <f>Intermediate!K430*(Intermediate!$Q$7-Intermediate!H430)</f>
        <v>24563337.675247952</v>
      </c>
      <c r="C434" s="3">
        <f t="shared" si="35"/>
        <v>1866000.000000007</v>
      </c>
      <c r="D434" s="3">
        <f t="shared" si="36"/>
        <v>10204796.700000046</v>
      </c>
      <c r="E434" s="3">
        <f t="shared" si="37"/>
        <v>12070796.700000053</v>
      </c>
      <c r="F434" s="3">
        <f t="shared" si="38"/>
        <v>12492540.9752479</v>
      </c>
    </row>
    <row r="435" spans="1:6" ht="12.75">
      <c r="A435" s="3">
        <f t="shared" si="34"/>
        <v>86.8000000000007</v>
      </c>
      <c r="B435">
        <f>Intermediate!K431*(Intermediate!$Q$7-Intermediate!H431)</f>
        <v>24545420.984827977</v>
      </c>
      <c r="C435" s="3">
        <f t="shared" si="35"/>
        <v>1868000.000000007</v>
      </c>
      <c r="D435" s="3">
        <f t="shared" si="36"/>
        <v>10214076.600000048</v>
      </c>
      <c r="E435" s="3">
        <f t="shared" si="37"/>
        <v>12082076.600000056</v>
      </c>
      <c r="F435" s="3">
        <f t="shared" si="38"/>
        <v>12463344.384827921</v>
      </c>
    </row>
    <row r="436" spans="1:6" ht="12.75">
      <c r="A436" s="3">
        <f t="shared" si="34"/>
        <v>87.0000000000007</v>
      </c>
      <c r="B436">
        <f>Intermediate!K432*(Intermediate!$Q$7-Intermediate!H432)</f>
        <v>24527460.2120422</v>
      </c>
      <c r="C436" s="3">
        <f t="shared" si="35"/>
        <v>1870000.000000007</v>
      </c>
      <c r="D436" s="3">
        <f t="shared" si="36"/>
        <v>10223356.500000047</v>
      </c>
      <c r="E436" s="3">
        <f t="shared" si="37"/>
        <v>12093356.500000054</v>
      </c>
      <c r="F436" s="3">
        <f t="shared" si="38"/>
        <v>12434103.712042147</v>
      </c>
    </row>
    <row r="437" spans="1:6" ht="12.75">
      <c r="A437" s="3">
        <f t="shared" si="34"/>
        <v>87.2000000000007</v>
      </c>
      <c r="B437">
        <f>Intermediate!K433*(Intermediate!$Q$7-Intermediate!H433)</f>
        <v>24509455.609910227</v>
      </c>
      <c r="C437" s="3">
        <f t="shared" si="35"/>
        <v>1872000.000000007</v>
      </c>
      <c r="D437" s="3">
        <f t="shared" si="36"/>
        <v>10232636.400000045</v>
      </c>
      <c r="E437" s="3">
        <f t="shared" si="37"/>
        <v>12104636.400000053</v>
      </c>
      <c r="F437" s="3">
        <f t="shared" si="38"/>
        <v>12404819.209910175</v>
      </c>
    </row>
    <row r="438" spans="1:6" ht="12.75">
      <c r="A438" s="3">
        <f t="shared" si="34"/>
        <v>87.4000000000007</v>
      </c>
      <c r="B438">
        <f>Intermediate!K434*(Intermediate!$Q$7-Intermediate!H434)</f>
        <v>24491407.429510415</v>
      </c>
      <c r="C438" s="3">
        <f t="shared" si="35"/>
        <v>1874000.000000007</v>
      </c>
      <c r="D438" s="3">
        <f t="shared" si="36"/>
        <v>10241916.300000045</v>
      </c>
      <c r="E438" s="3">
        <f t="shared" si="37"/>
        <v>12115916.300000053</v>
      </c>
      <c r="F438" s="3">
        <f t="shared" si="38"/>
        <v>12375491.129510362</v>
      </c>
    </row>
    <row r="439" spans="1:6" ht="12.75">
      <c r="A439" s="3">
        <f t="shared" si="34"/>
        <v>87.6000000000007</v>
      </c>
      <c r="B439">
        <f>Intermediate!K435*(Intermediate!$Q$7-Intermediate!H435)</f>
        <v>24473315.9199985</v>
      </c>
      <c r="C439" s="3">
        <f t="shared" si="35"/>
        <v>1876000.000000007</v>
      </c>
      <c r="D439" s="3">
        <f t="shared" si="36"/>
        <v>10251196.200000046</v>
      </c>
      <c r="E439" s="3">
        <f t="shared" si="37"/>
        <v>12127196.200000053</v>
      </c>
      <c r="F439" s="3">
        <f t="shared" si="38"/>
        <v>12346119.719998447</v>
      </c>
    </row>
    <row r="440" spans="1:6" ht="12.75">
      <c r="A440" s="3">
        <f t="shared" si="34"/>
        <v>87.80000000000071</v>
      </c>
      <c r="B440">
        <f>Intermediate!K436*(Intermediate!$Q$7-Intermediate!H436)</f>
        <v>24455181.328626107</v>
      </c>
      <c r="C440" s="3">
        <f t="shared" si="35"/>
        <v>1878000.000000007</v>
      </c>
      <c r="D440" s="3">
        <f t="shared" si="36"/>
        <v>10260476.100000048</v>
      </c>
      <c r="E440" s="3">
        <f t="shared" si="37"/>
        <v>12138476.100000056</v>
      </c>
      <c r="F440" s="3">
        <f t="shared" si="38"/>
        <v>12316705.228626052</v>
      </c>
    </row>
    <row r="441" spans="1:6" ht="12.75">
      <c r="A441" s="3">
        <f t="shared" si="34"/>
        <v>88.00000000000071</v>
      </c>
      <c r="B441">
        <f>Intermediate!K437*(Intermediate!$Q$7-Intermediate!H437)</f>
        <v>24437003.90075895</v>
      </c>
      <c r="C441" s="3">
        <f t="shared" si="35"/>
        <v>1880000.000000007</v>
      </c>
      <c r="D441" s="3">
        <f t="shared" si="36"/>
        <v>10269756.000000048</v>
      </c>
      <c r="E441" s="3">
        <f t="shared" si="37"/>
        <v>12149756.000000056</v>
      </c>
      <c r="F441" s="3">
        <f t="shared" si="38"/>
        <v>12287247.900758892</v>
      </c>
    </row>
    <row r="442" spans="1:6" ht="12.75">
      <c r="A442" s="3">
        <f t="shared" si="34"/>
        <v>88.20000000000071</v>
      </c>
      <c r="B442">
        <f>Intermediate!K438*(Intermediate!$Q$7-Intermediate!H438)</f>
        <v>24418783.87989486</v>
      </c>
      <c r="C442" s="3">
        <f t="shared" si="35"/>
        <v>1882000.000000007</v>
      </c>
      <c r="D442" s="3">
        <f t="shared" si="36"/>
        <v>10279035.900000049</v>
      </c>
      <c r="E442" s="3">
        <f t="shared" si="37"/>
        <v>12161035.900000056</v>
      </c>
      <c r="F442" s="3">
        <f t="shared" si="38"/>
        <v>12257747.979894804</v>
      </c>
    </row>
    <row r="443" spans="1:6" ht="12.75">
      <c r="A443" s="3">
        <f t="shared" si="34"/>
        <v>88.40000000000072</v>
      </c>
      <c r="B443">
        <f>Intermediate!K439*(Intermediate!$Q$7-Intermediate!H439)</f>
        <v>24400521.50768164</v>
      </c>
      <c r="C443" s="3">
        <f t="shared" si="35"/>
        <v>1884000.0000000072</v>
      </c>
      <c r="D443" s="3">
        <f t="shared" si="36"/>
        <v>10288315.800000047</v>
      </c>
      <c r="E443" s="3">
        <f t="shared" si="37"/>
        <v>12172315.800000055</v>
      </c>
      <c r="F443" s="3">
        <f t="shared" si="38"/>
        <v>12228205.707681587</v>
      </c>
    </row>
    <row r="444" spans="1:6" ht="12.75">
      <c r="A444" s="3">
        <f t="shared" si="34"/>
        <v>88.60000000000072</v>
      </c>
      <c r="B444">
        <f>Intermediate!K440*(Intermediate!$Q$7-Intermediate!H440)</f>
        <v>24382217.02393466</v>
      </c>
      <c r="C444" s="3">
        <f t="shared" si="35"/>
        <v>1886000.0000000072</v>
      </c>
      <c r="D444" s="3">
        <f t="shared" si="36"/>
        <v>10297595.700000048</v>
      </c>
      <c r="E444" s="3">
        <f t="shared" si="37"/>
        <v>12183595.700000055</v>
      </c>
      <c r="F444" s="3">
        <f t="shared" si="38"/>
        <v>12198621.323934603</v>
      </c>
    </row>
    <row r="445" spans="1:6" ht="12.75">
      <c r="A445" s="3">
        <f t="shared" si="34"/>
        <v>88.80000000000072</v>
      </c>
      <c r="B445">
        <f>Intermediate!K441*(Intermediate!$Q$7-Intermediate!H441)</f>
        <v>24363870.666654225</v>
      </c>
      <c r="C445" s="3">
        <f t="shared" si="35"/>
        <v>1888000.0000000072</v>
      </c>
      <c r="D445" s="3">
        <f t="shared" si="36"/>
        <v>10306875.600000048</v>
      </c>
      <c r="E445" s="3">
        <f t="shared" si="37"/>
        <v>12194875.600000056</v>
      </c>
      <c r="F445" s="3">
        <f t="shared" si="38"/>
        <v>12168995.06665417</v>
      </c>
    </row>
    <row r="446" spans="1:6" ht="12.75">
      <c r="A446" s="3">
        <f t="shared" si="34"/>
        <v>89.00000000000072</v>
      </c>
      <c r="B446">
        <f>Intermediate!K442*(Intermediate!$Q$7-Intermediate!H442)</f>
        <v>24345482.67204288</v>
      </c>
      <c r="C446" s="3">
        <f t="shared" si="35"/>
        <v>1890000.0000000072</v>
      </c>
      <c r="D446" s="3">
        <f t="shared" si="36"/>
        <v>10316155.500000048</v>
      </c>
      <c r="E446" s="3">
        <f t="shared" si="37"/>
        <v>12206155.500000056</v>
      </c>
      <c r="F446" s="3">
        <f t="shared" si="38"/>
        <v>12139327.172042824</v>
      </c>
    </row>
    <row r="447" spans="1:6" ht="12.75">
      <c r="A447" s="3">
        <f t="shared" si="34"/>
        <v>89.20000000000073</v>
      </c>
      <c r="B447">
        <f>Intermediate!K443*(Intermediate!$Q$7-Intermediate!H443)</f>
        <v>24327053.274522394</v>
      </c>
      <c r="C447" s="3">
        <f t="shared" si="35"/>
        <v>1892000.0000000072</v>
      </c>
      <c r="D447" s="3">
        <f t="shared" si="36"/>
        <v>10325435.400000049</v>
      </c>
      <c r="E447" s="3">
        <f t="shared" si="37"/>
        <v>12217435.400000056</v>
      </c>
      <c r="F447" s="3">
        <f t="shared" si="38"/>
        <v>12109617.874522338</v>
      </c>
    </row>
    <row r="448" spans="1:6" ht="12.75">
      <c r="A448" s="3">
        <f t="shared" si="34"/>
        <v>89.40000000000073</v>
      </c>
      <c r="B448">
        <f>Intermediate!K444*(Intermediate!$Q$7-Intermediate!H444)</f>
        <v>24308582.70675055</v>
      </c>
      <c r="C448" s="3">
        <f t="shared" si="35"/>
        <v>1894000.0000000075</v>
      </c>
      <c r="D448" s="3">
        <f t="shared" si="36"/>
        <v>10334715.300000047</v>
      </c>
      <c r="E448" s="3">
        <f t="shared" si="37"/>
        <v>12228715.300000055</v>
      </c>
      <c r="F448" s="3">
        <f t="shared" si="38"/>
        <v>12079867.406750495</v>
      </c>
    </row>
    <row r="449" spans="1:6" ht="12.75">
      <c r="A449" s="3">
        <f t="shared" si="34"/>
        <v>89.60000000000073</v>
      </c>
      <c r="B449">
        <f>Intermediate!K445*(Intermediate!$Q$7-Intermediate!H445)</f>
        <v>24290071.199637834</v>
      </c>
      <c r="C449" s="3">
        <f t="shared" si="35"/>
        <v>1896000.0000000075</v>
      </c>
      <c r="D449" s="3">
        <f t="shared" si="36"/>
        <v>10343995.200000048</v>
      </c>
      <c r="E449" s="3">
        <f t="shared" si="37"/>
        <v>12239995.200000055</v>
      </c>
      <c r="F449" s="3">
        <f t="shared" si="38"/>
        <v>12050075.999637779</v>
      </c>
    </row>
    <row r="450" spans="1:6" ht="12.75">
      <c r="A450" s="3">
        <f t="shared" si="34"/>
        <v>89.80000000000074</v>
      </c>
      <c r="B450">
        <f>Intermediate!K446*(Intermediate!$Q$7-Intermediate!H446)</f>
        <v>24271518.98236383</v>
      </c>
      <c r="C450" s="3">
        <f t="shared" si="35"/>
        <v>1898000.0000000075</v>
      </c>
      <c r="D450" s="3">
        <f t="shared" si="36"/>
        <v>10353275.100000048</v>
      </c>
      <c r="E450" s="3">
        <f t="shared" si="37"/>
        <v>12251275.100000056</v>
      </c>
      <c r="F450" s="3">
        <f t="shared" si="38"/>
        <v>12020243.882363776</v>
      </c>
    </row>
    <row r="451" spans="1:6" ht="12.75">
      <c r="A451" s="3">
        <f t="shared" si="34"/>
        <v>90.00000000000074</v>
      </c>
      <c r="B451">
        <f>Intermediate!K447*(Intermediate!$Q$7-Intermediate!H447)</f>
        <v>24252926.282393534</v>
      </c>
      <c r="C451" s="3">
        <f t="shared" si="35"/>
        <v>1900000.0000000075</v>
      </c>
      <c r="D451" s="3">
        <f t="shared" si="36"/>
        <v>10362555.000000048</v>
      </c>
      <c r="E451" s="3">
        <f t="shared" si="37"/>
        <v>12262555.000000056</v>
      </c>
      <c r="F451" s="3">
        <f t="shared" si="38"/>
        <v>11990371.282393478</v>
      </c>
    </row>
    <row r="452" spans="1:6" ht="12.75">
      <c r="A452" s="3">
        <f t="shared" si="34"/>
        <v>90.20000000000074</v>
      </c>
      <c r="B452">
        <f>Intermediate!K448*(Intermediate!$Q$7-Intermediate!H448)</f>
        <v>24234293.325493354</v>
      </c>
      <c r="C452" s="3">
        <f t="shared" si="35"/>
        <v>1902000.0000000075</v>
      </c>
      <c r="D452" s="3">
        <f t="shared" si="36"/>
        <v>10371834.900000049</v>
      </c>
      <c r="E452" s="3">
        <f t="shared" si="37"/>
        <v>12273834.900000056</v>
      </c>
      <c r="F452" s="3">
        <f t="shared" si="38"/>
        <v>11960458.425493298</v>
      </c>
    </row>
    <row r="453" spans="1:6" ht="12.75">
      <c r="A453" s="3">
        <f t="shared" si="34"/>
        <v>90.40000000000074</v>
      </c>
      <c r="B453">
        <f>Intermediate!K449*(Intermediate!$Q$7-Intermediate!H449)</f>
        <v>24215620.335747097</v>
      </c>
      <c r="C453" s="3">
        <f t="shared" si="35"/>
        <v>1904000.0000000075</v>
      </c>
      <c r="D453" s="3">
        <f t="shared" si="36"/>
        <v>10381114.800000047</v>
      </c>
      <c r="E453" s="3">
        <f t="shared" si="37"/>
        <v>12285114.800000055</v>
      </c>
      <c r="F453" s="3">
        <f t="shared" si="38"/>
        <v>11930505.535747042</v>
      </c>
    </row>
    <row r="454" spans="1:6" ht="12.75">
      <c r="A454" s="3">
        <f t="shared" si="34"/>
        <v>90.60000000000075</v>
      </c>
      <c r="B454">
        <f>Intermediate!K450*(Intermediate!$Q$7-Intermediate!H450)</f>
        <v>24196907.535571616</v>
      </c>
      <c r="C454" s="3">
        <f t="shared" si="35"/>
        <v>1906000.0000000075</v>
      </c>
      <c r="D454" s="3">
        <f t="shared" si="36"/>
        <v>10390394.700000048</v>
      </c>
      <c r="E454" s="3">
        <f t="shared" si="37"/>
        <v>12296394.700000055</v>
      </c>
      <c r="F454" s="3">
        <f t="shared" si="38"/>
        <v>11900512.835571561</v>
      </c>
    </row>
    <row r="455" spans="1:6" ht="12.75">
      <c r="A455" s="3">
        <f t="shared" si="34"/>
        <v>90.80000000000075</v>
      </c>
      <c r="B455">
        <f>Intermediate!K451*(Intermediate!$Q$7-Intermediate!H451)</f>
        <v>24178155.145732343</v>
      </c>
      <c r="C455" s="3">
        <f t="shared" si="35"/>
        <v>1908000.0000000075</v>
      </c>
      <c r="D455" s="3">
        <f t="shared" si="36"/>
        <v>10399674.600000052</v>
      </c>
      <c r="E455" s="3">
        <f t="shared" si="37"/>
        <v>12307674.60000006</v>
      </c>
      <c r="F455" s="3">
        <f t="shared" si="38"/>
        <v>11870480.545732284</v>
      </c>
    </row>
    <row r="456" spans="1:6" ht="12.75">
      <c r="A456" s="3">
        <f aca="true" t="shared" si="39" ref="A456:A505">A455+$K$25</f>
        <v>91.00000000000075</v>
      </c>
      <c r="B456">
        <f>Intermediate!K452*(Intermediate!$Q$7-Intermediate!H452)</f>
        <v>24159363.385358747</v>
      </c>
      <c r="C456" s="3">
        <f t="shared" si="35"/>
        <v>1910000.0000000075</v>
      </c>
      <c r="D456" s="3">
        <f t="shared" si="36"/>
        <v>10408954.50000005</v>
      </c>
      <c r="E456" s="3">
        <f t="shared" si="37"/>
        <v>12318954.500000058</v>
      </c>
      <c r="F456" s="3">
        <f t="shared" si="38"/>
        <v>11840408.88535869</v>
      </c>
    </row>
    <row r="457" spans="1:6" ht="12.75">
      <c r="A457" s="3">
        <f t="shared" si="39"/>
        <v>91.20000000000076</v>
      </c>
      <c r="B457">
        <f>Intermediate!K453*(Intermediate!$Q$7-Intermediate!H453)</f>
        <v>24140532.471959386</v>
      </c>
      <c r="C457" s="3">
        <f t="shared" si="35"/>
        <v>1912000.0000000075</v>
      </c>
      <c r="D457" s="3">
        <f t="shared" si="36"/>
        <v>10418234.40000005</v>
      </c>
      <c r="E457" s="3">
        <f t="shared" si="37"/>
        <v>12330234.400000058</v>
      </c>
      <c r="F457" s="3">
        <f t="shared" si="38"/>
        <v>11810298.071959328</v>
      </c>
    </row>
    <row r="458" spans="1:6" ht="12.75">
      <c r="A458" s="3">
        <f t="shared" si="39"/>
        <v>91.40000000000076</v>
      </c>
      <c r="B458">
        <f>Intermediate!K454*(Intermediate!$Q$7-Intermediate!H454)</f>
        <v>24121662.621437047</v>
      </c>
      <c r="C458" s="3">
        <f t="shared" si="35"/>
        <v>1914000.0000000075</v>
      </c>
      <c r="D458" s="3">
        <f t="shared" si="36"/>
        <v>10427514.300000051</v>
      </c>
      <c r="E458" s="3">
        <f t="shared" si="37"/>
        <v>12341514.300000058</v>
      </c>
      <c r="F458" s="3">
        <f t="shared" si="38"/>
        <v>11780148.321436988</v>
      </c>
    </row>
    <row r="459" spans="1:6" ht="12.75">
      <c r="A459" s="3">
        <f t="shared" si="39"/>
        <v>91.60000000000076</v>
      </c>
      <c r="B459">
        <f>Intermediate!K455*(Intermediate!$Q$7-Intermediate!H455)</f>
        <v>24102754.04810354</v>
      </c>
      <c r="C459" s="3">
        <f t="shared" si="35"/>
        <v>1916000.0000000075</v>
      </c>
      <c r="D459" s="3">
        <f t="shared" si="36"/>
        <v>10436794.200000048</v>
      </c>
      <c r="E459" s="3">
        <f t="shared" si="37"/>
        <v>12352794.200000055</v>
      </c>
      <c r="F459" s="3">
        <f t="shared" si="38"/>
        <v>11749959.848103486</v>
      </c>
    </row>
    <row r="460" spans="1:6" ht="12.75">
      <c r="A460" s="3">
        <f t="shared" si="39"/>
        <v>91.80000000000076</v>
      </c>
      <c r="B460">
        <f>Intermediate!K456*(Intermediate!$Q$7-Intermediate!H456)</f>
        <v>24083806.964694414</v>
      </c>
      <c r="C460" s="3">
        <f t="shared" si="35"/>
        <v>1918000.0000000077</v>
      </c>
      <c r="D460" s="3">
        <f t="shared" si="36"/>
        <v>10446074.10000005</v>
      </c>
      <c r="E460" s="3">
        <f t="shared" si="37"/>
        <v>12364074.100000057</v>
      </c>
      <c r="F460" s="3">
        <f t="shared" si="38"/>
        <v>11719732.864694357</v>
      </c>
    </row>
    <row r="461" spans="1:6" ht="12.75">
      <c r="A461" s="3">
        <f t="shared" si="39"/>
        <v>92.00000000000077</v>
      </c>
      <c r="B461">
        <f>Intermediate!K457*(Intermediate!$Q$7-Intermediate!H457)</f>
        <v>24064821.582383446</v>
      </c>
      <c r="C461" s="3">
        <f t="shared" si="35"/>
        <v>1920000.0000000077</v>
      </c>
      <c r="D461" s="3">
        <f t="shared" si="36"/>
        <v>10455354.00000005</v>
      </c>
      <c r="E461" s="3">
        <f t="shared" si="37"/>
        <v>12375354.000000058</v>
      </c>
      <c r="F461" s="3">
        <f t="shared" si="38"/>
        <v>11689467.582383389</v>
      </c>
    </row>
    <row r="462" spans="1:6" ht="12.75">
      <c r="A462" s="3">
        <f t="shared" si="39"/>
        <v>92.20000000000077</v>
      </c>
      <c r="B462">
        <f>Intermediate!K458*(Intermediate!$Q$7-Intermediate!H458)</f>
        <v>24045798.11079708</v>
      </c>
      <c r="C462" s="3">
        <f t="shared" si="35"/>
        <v>1922000.0000000077</v>
      </c>
      <c r="D462" s="3">
        <f t="shared" si="36"/>
        <v>10464633.90000005</v>
      </c>
      <c r="E462" s="3">
        <f t="shared" si="37"/>
        <v>12386633.900000058</v>
      </c>
      <c r="F462" s="3">
        <f t="shared" si="38"/>
        <v>11659164.210797023</v>
      </c>
    </row>
    <row r="463" spans="1:6" ht="12.75">
      <c r="A463" s="3">
        <f t="shared" si="39"/>
        <v>92.40000000000077</v>
      </c>
      <c r="B463">
        <f>Intermediate!K459*(Intermediate!$Q$7-Intermediate!H459)</f>
        <v>24026736.758028567</v>
      </c>
      <c r="C463" s="3">
        <f t="shared" si="35"/>
        <v>1924000.0000000077</v>
      </c>
      <c r="D463" s="3">
        <f t="shared" si="36"/>
        <v>10473913.800000051</v>
      </c>
      <c r="E463" s="3">
        <f t="shared" si="37"/>
        <v>12397913.800000058</v>
      </c>
      <c r="F463" s="3">
        <f t="shared" si="38"/>
        <v>11628822.958028508</v>
      </c>
    </row>
    <row r="464" spans="1:6" ht="12.75">
      <c r="A464" s="3">
        <f t="shared" si="39"/>
        <v>92.60000000000078</v>
      </c>
      <c r="B464">
        <f>Intermediate!K460*(Intermediate!$Q$7-Intermediate!H460)</f>
        <v>24007637.730652023</v>
      </c>
      <c r="C464" s="3">
        <f t="shared" si="35"/>
        <v>1926000.000000008</v>
      </c>
      <c r="D464" s="3">
        <f t="shared" si="36"/>
        <v>10483193.70000005</v>
      </c>
      <c r="E464" s="3">
        <f t="shared" si="37"/>
        <v>12409193.700000057</v>
      </c>
      <c r="F464" s="3">
        <f t="shared" si="38"/>
        <v>11598444.030651966</v>
      </c>
    </row>
    <row r="465" spans="1:6" ht="12.75">
      <c r="A465" s="3">
        <f t="shared" si="39"/>
        <v>92.80000000000078</v>
      </c>
      <c r="B465">
        <f>Intermediate!K461*(Intermediate!$Q$7-Intermediate!H461)</f>
        <v>23988501.23373634</v>
      </c>
      <c r="C465" s="3">
        <f t="shared" si="35"/>
        <v>1928000.000000008</v>
      </c>
      <c r="D465" s="3">
        <f t="shared" si="36"/>
        <v>10492473.60000005</v>
      </c>
      <c r="E465" s="3">
        <f t="shared" si="37"/>
        <v>12420473.600000057</v>
      </c>
      <c r="F465" s="3">
        <f t="shared" si="38"/>
        <v>11568027.633736283</v>
      </c>
    </row>
    <row r="466" spans="1:6" ht="12.75">
      <c r="A466" s="3">
        <f t="shared" si="39"/>
        <v>93.00000000000078</v>
      </c>
      <c r="B466">
        <f>Intermediate!K462*(Intermediate!$Q$7-Intermediate!H462)</f>
        <v>23969327.470858935</v>
      </c>
      <c r="C466" s="3">
        <f t="shared" si="35"/>
        <v>1930000.000000008</v>
      </c>
      <c r="D466" s="3">
        <f t="shared" si="36"/>
        <v>10501753.50000005</v>
      </c>
      <c r="E466" s="3">
        <f t="shared" si="37"/>
        <v>12431753.500000058</v>
      </c>
      <c r="F466" s="3">
        <f t="shared" si="38"/>
        <v>11537573.970858878</v>
      </c>
    </row>
    <row r="467" spans="1:6" ht="12.75">
      <c r="A467" s="3">
        <f t="shared" si="39"/>
        <v>93.20000000000078</v>
      </c>
      <c r="B467">
        <f>Intermediate!K463*(Intermediate!$Q$7-Intermediate!H463)</f>
        <v>23950116.644119337</v>
      </c>
      <c r="C467" s="3">
        <f t="shared" si="35"/>
        <v>1932000.000000008</v>
      </c>
      <c r="D467" s="3">
        <f t="shared" si="36"/>
        <v>10511033.40000005</v>
      </c>
      <c r="E467" s="3">
        <f t="shared" si="37"/>
        <v>12443033.400000058</v>
      </c>
      <c r="F467" s="3">
        <f t="shared" si="38"/>
        <v>11507083.24411928</v>
      </c>
    </row>
    <row r="468" spans="1:6" ht="12.75">
      <c r="A468" s="3">
        <f t="shared" si="39"/>
        <v>93.40000000000079</v>
      </c>
      <c r="B468">
        <f>Intermediate!K464*(Intermediate!$Q$7-Intermediate!H464)</f>
        <v>23930868.9541526</v>
      </c>
      <c r="C468" s="3">
        <f t="shared" si="35"/>
        <v>1934000.000000008</v>
      </c>
      <c r="D468" s="3">
        <f t="shared" si="36"/>
        <v>10520313.300000051</v>
      </c>
      <c r="E468" s="3">
        <f t="shared" si="37"/>
        <v>12454313.300000058</v>
      </c>
      <c r="F468" s="3">
        <f t="shared" si="38"/>
        <v>11476555.65415254</v>
      </c>
    </row>
    <row r="469" spans="1:6" ht="12.75">
      <c r="A469" s="3">
        <f t="shared" si="39"/>
        <v>93.60000000000079</v>
      </c>
      <c r="B469">
        <f>Intermediate!K465*(Intermediate!$Q$7-Intermediate!H465)</f>
        <v>23911584.600142635</v>
      </c>
      <c r="C469" s="3">
        <f t="shared" si="35"/>
        <v>1936000.000000008</v>
      </c>
      <c r="D469" s="3">
        <f t="shared" si="36"/>
        <v>10529593.200000051</v>
      </c>
      <c r="E469" s="3">
        <f t="shared" si="37"/>
        <v>12465593.200000059</v>
      </c>
      <c r="F469" s="3">
        <f t="shared" si="38"/>
        <v>11445991.400142577</v>
      </c>
    </row>
    <row r="470" spans="1:6" ht="12.75">
      <c r="A470" s="3">
        <f t="shared" si="39"/>
        <v>93.8000000000008</v>
      </c>
      <c r="B470">
        <f>Intermediate!K466*(Intermediate!$Q$7-Intermediate!H466)</f>
        <v>23892263.77983534</v>
      </c>
      <c r="C470" s="3">
        <f t="shared" si="35"/>
        <v>1938000.000000008</v>
      </c>
      <c r="D470" s="3">
        <f t="shared" si="36"/>
        <v>10538873.100000052</v>
      </c>
      <c r="E470" s="3">
        <f t="shared" si="37"/>
        <v>12476873.10000006</v>
      </c>
      <c r="F470" s="3">
        <f t="shared" si="38"/>
        <v>11415390.67983528</v>
      </c>
    </row>
    <row r="471" spans="1:6" ht="12.75">
      <c r="A471" s="3">
        <f t="shared" si="39"/>
        <v>94.0000000000008</v>
      </c>
      <c r="B471">
        <f>Intermediate!K467*(Intermediate!$Q$7-Intermediate!H467)</f>
        <v>23872906.68955161</v>
      </c>
      <c r="C471" s="3">
        <f t="shared" si="35"/>
        <v>1940000.000000008</v>
      </c>
      <c r="D471" s="3">
        <f t="shared" si="36"/>
        <v>10548153.000000052</v>
      </c>
      <c r="E471" s="3">
        <f t="shared" si="37"/>
        <v>12488153.00000006</v>
      </c>
      <c r="F471" s="3">
        <f t="shared" si="38"/>
        <v>11384753.68955155</v>
      </c>
    </row>
    <row r="472" spans="1:6" ht="12.75">
      <c r="A472" s="3">
        <f t="shared" si="39"/>
        <v>94.2000000000008</v>
      </c>
      <c r="B472">
        <f>Intermediate!K468*(Intermediate!$Q$7-Intermediate!H468)</f>
        <v>23853513.524200205</v>
      </c>
      <c r="C472" s="3">
        <f t="shared" si="35"/>
        <v>1942000.000000008</v>
      </c>
      <c r="D472" s="3">
        <f t="shared" si="36"/>
        <v>10557432.900000053</v>
      </c>
      <c r="E472" s="3">
        <f t="shared" si="37"/>
        <v>12499432.90000006</v>
      </c>
      <c r="F472" s="3">
        <f t="shared" si="38"/>
        <v>11354080.624200145</v>
      </c>
    </row>
    <row r="473" spans="1:6" ht="12.75">
      <c r="A473" s="3">
        <f t="shared" si="39"/>
        <v>94.4000000000008</v>
      </c>
      <c r="B473">
        <f>Intermediate!K469*(Intermediate!$Q$7-Intermediate!H469)</f>
        <v>23834084.477290474</v>
      </c>
      <c r="C473" s="3">
        <f t="shared" si="35"/>
        <v>1944000.000000008</v>
      </c>
      <c r="D473" s="3">
        <f t="shared" si="36"/>
        <v>10566712.80000005</v>
      </c>
      <c r="E473" s="3">
        <f t="shared" si="37"/>
        <v>12510712.800000057</v>
      </c>
      <c r="F473" s="3">
        <f t="shared" si="38"/>
        <v>11323371.677290417</v>
      </c>
    </row>
    <row r="474" spans="1:6" ht="12.75">
      <c r="A474" s="3">
        <f t="shared" si="39"/>
        <v>94.6000000000008</v>
      </c>
      <c r="B474">
        <f>Intermediate!K470*(Intermediate!$Q$7-Intermediate!H470)</f>
        <v>23814619.740944937</v>
      </c>
      <c r="C474" s="3">
        <f t="shared" si="35"/>
        <v>1946000.000000008</v>
      </c>
      <c r="D474" s="3">
        <f t="shared" si="36"/>
        <v>10575992.700000051</v>
      </c>
      <c r="E474" s="3">
        <f t="shared" si="37"/>
        <v>12521992.700000059</v>
      </c>
      <c r="F474" s="3">
        <f t="shared" si="38"/>
        <v>11292627.040944878</v>
      </c>
    </row>
    <row r="475" spans="1:6" ht="12.75">
      <c r="A475" s="3">
        <f t="shared" si="39"/>
        <v>94.80000000000081</v>
      </c>
      <c r="B475">
        <f>Intermediate!K471*(Intermediate!$Q$7-Intermediate!H471)</f>
        <v>23795119.505911756</v>
      </c>
      <c r="C475" s="3">
        <f t="shared" si="35"/>
        <v>1948000.000000008</v>
      </c>
      <c r="D475" s="3">
        <f t="shared" si="36"/>
        <v>10585272.600000054</v>
      </c>
      <c r="E475" s="3">
        <f t="shared" si="37"/>
        <v>12533272.600000061</v>
      </c>
      <c r="F475" s="3">
        <f t="shared" si="38"/>
        <v>11261846.905911695</v>
      </c>
    </row>
    <row r="476" spans="1:6" ht="12.75">
      <c r="A476" s="3">
        <f t="shared" si="39"/>
        <v>95.00000000000081</v>
      </c>
      <c r="B476">
        <f>Intermediate!K472*(Intermediate!$Q$7-Intermediate!H472)</f>
        <v>23775583.961577017</v>
      </c>
      <c r="C476" s="3">
        <f aca="true" t="shared" si="40" ref="C476:C505">(A476&gt;0)*($N$10+2*A476*$N$11)</f>
        <v>1950000.0000000081</v>
      </c>
      <c r="D476" s="3">
        <f aca="true" t="shared" si="41" ref="D476:D505">((((2*A476/$N$7)+$N$8)*$N$6)-A476)*$K$20</f>
        <v>10594552.500000052</v>
      </c>
      <c r="E476" s="3">
        <f aca="true" t="shared" si="42" ref="E476:E505">C476+D476</f>
        <v>12544552.50000006</v>
      </c>
      <c r="F476" s="3">
        <f aca="true" t="shared" si="43" ref="F476:F505">B476-E476</f>
        <v>11231031.461576957</v>
      </c>
    </row>
    <row r="477" spans="1:6" ht="12.75">
      <c r="A477" s="3">
        <f t="shared" si="39"/>
        <v>95.20000000000081</v>
      </c>
      <c r="B477">
        <f>Intermediate!K473*(Intermediate!$Q$7-Intermediate!H473)</f>
        <v>23756013.295976926</v>
      </c>
      <c r="C477" s="3">
        <f t="shared" si="40"/>
        <v>1952000.0000000081</v>
      </c>
      <c r="D477" s="3">
        <f t="shared" si="41"/>
        <v>10603832.400000053</v>
      </c>
      <c r="E477" s="3">
        <f t="shared" si="42"/>
        <v>12555832.40000006</v>
      </c>
      <c r="F477" s="3">
        <f t="shared" si="43"/>
        <v>11200180.895976866</v>
      </c>
    </row>
    <row r="478" spans="1:6" ht="12.75">
      <c r="A478" s="3">
        <f t="shared" si="39"/>
        <v>95.40000000000082</v>
      </c>
      <c r="B478">
        <f>Intermediate!K474*(Intermediate!$Q$7-Intermediate!H474)</f>
        <v>23736407.695809912</v>
      </c>
      <c r="C478" s="3">
        <f t="shared" si="40"/>
        <v>1954000.0000000081</v>
      </c>
      <c r="D478" s="3">
        <f t="shared" si="41"/>
        <v>10613112.300000053</v>
      </c>
      <c r="E478" s="3">
        <f t="shared" si="42"/>
        <v>12567112.30000006</v>
      </c>
      <c r="F478" s="3">
        <f t="shared" si="43"/>
        <v>11169295.395809852</v>
      </c>
    </row>
    <row r="479" spans="1:6" ht="12.75">
      <c r="A479" s="3">
        <f t="shared" si="39"/>
        <v>95.60000000000082</v>
      </c>
      <c r="B479">
        <f>Intermediate!K475*(Intermediate!$Q$7-Intermediate!H475)</f>
        <v>23716767.346448448</v>
      </c>
      <c r="C479" s="3">
        <f t="shared" si="40"/>
        <v>1956000.0000000081</v>
      </c>
      <c r="D479" s="3">
        <f t="shared" si="41"/>
        <v>10622392.200000053</v>
      </c>
      <c r="E479" s="3">
        <f t="shared" si="42"/>
        <v>12578392.20000006</v>
      </c>
      <c r="F479" s="3">
        <f t="shared" si="43"/>
        <v>11138375.146448387</v>
      </c>
    </row>
    <row r="480" spans="1:6" ht="12.75">
      <c r="A480" s="3">
        <f t="shared" si="39"/>
        <v>95.80000000000082</v>
      </c>
      <c r="B480">
        <f>Intermediate!K476*(Intermediate!$Q$7-Intermediate!H476)</f>
        <v>23697092.431950957</v>
      </c>
      <c r="C480" s="3">
        <f t="shared" si="40"/>
        <v>1958000.0000000084</v>
      </c>
      <c r="D480" s="3">
        <f t="shared" si="41"/>
        <v>10631672.100000054</v>
      </c>
      <c r="E480" s="3">
        <f t="shared" si="42"/>
        <v>12589672.100000061</v>
      </c>
      <c r="F480" s="3">
        <f t="shared" si="43"/>
        <v>11107420.331950895</v>
      </c>
    </row>
    <row r="481" spans="1:6" ht="12.75">
      <c r="A481" s="3">
        <f t="shared" si="39"/>
        <v>96.00000000000082</v>
      </c>
      <c r="B481">
        <f>Intermediate!K477*(Intermediate!$Q$7-Intermediate!H477)</f>
        <v>23677383.1350734</v>
      </c>
      <c r="C481" s="3">
        <f t="shared" si="40"/>
        <v>1960000.0000000084</v>
      </c>
      <c r="D481" s="3">
        <f t="shared" si="41"/>
        <v>10640952.000000052</v>
      </c>
      <c r="E481" s="3">
        <f t="shared" si="42"/>
        <v>12600952.00000006</v>
      </c>
      <c r="F481" s="3">
        <f t="shared" si="43"/>
        <v>11076431.135073341</v>
      </c>
    </row>
    <row r="482" spans="1:6" ht="12.75">
      <c r="A482" s="3">
        <f t="shared" si="39"/>
        <v>96.20000000000083</v>
      </c>
      <c r="B482">
        <f>Intermediate!K478*(Intermediate!$Q$7-Intermediate!H478)</f>
        <v>23657639.637280863</v>
      </c>
      <c r="C482" s="3">
        <f t="shared" si="40"/>
        <v>1962000.0000000084</v>
      </c>
      <c r="D482" s="3">
        <f t="shared" si="41"/>
        <v>10650231.900000054</v>
      </c>
      <c r="E482" s="3">
        <f t="shared" si="42"/>
        <v>12612231.900000062</v>
      </c>
      <c r="F482" s="3">
        <f t="shared" si="43"/>
        <v>11045407.737280801</v>
      </c>
    </row>
    <row r="483" spans="1:6" ht="12.75">
      <c r="A483" s="3">
        <f t="shared" si="39"/>
        <v>96.40000000000083</v>
      </c>
      <c r="B483">
        <f>Intermediate!K479*(Intermediate!$Q$7-Intermediate!H479)</f>
        <v>23637862.118758954</v>
      </c>
      <c r="C483" s="3">
        <f t="shared" si="40"/>
        <v>1964000.0000000084</v>
      </c>
      <c r="D483" s="3">
        <f t="shared" si="41"/>
        <v>10659511.800000053</v>
      </c>
      <c r="E483" s="3">
        <f t="shared" si="42"/>
        <v>12623511.80000006</v>
      </c>
      <c r="F483" s="3">
        <f t="shared" si="43"/>
        <v>11014350.318758894</v>
      </c>
    </row>
    <row r="484" spans="1:6" ht="12.75">
      <c r="A484" s="3">
        <f t="shared" si="39"/>
        <v>96.60000000000083</v>
      </c>
      <c r="B484">
        <f>Intermediate!K480*(Intermediate!$Q$7-Intermediate!H480)</f>
        <v>23618050.758425124</v>
      </c>
      <c r="C484" s="3">
        <f t="shared" si="40"/>
        <v>1966000.0000000084</v>
      </c>
      <c r="D484" s="3">
        <f t="shared" si="41"/>
        <v>10668791.700000053</v>
      </c>
      <c r="E484" s="3">
        <f t="shared" si="42"/>
        <v>12634791.700000063</v>
      </c>
      <c r="F484" s="3">
        <f t="shared" si="43"/>
        <v>10983259.058425061</v>
      </c>
    </row>
    <row r="485" spans="1:6" ht="12.75">
      <c r="A485" s="3">
        <f t="shared" si="39"/>
        <v>96.80000000000084</v>
      </c>
      <c r="B485">
        <f>Intermediate!K481*(Intermediate!$Q$7-Intermediate!H481)</f>
        <v>23598205.73393984</v>
      </c>
      <c r="C485" s="3">
        <f t="shared" si="40"/>
        <v>1968000.0000000084</v>
      </c>
      <c r="D485" s="3">
        <f t="shared" si="41"/>
        <v>10678071.600000056</v>
      </c>
      <c r="E485" s="3">
        <f t="shared" si="42"/>
        <v>12646071.600000065</v>
      </c>
      <c r="F485" s="3">
        <f t="shared" si="43"/>
        <v>10952134.133939777</v>
      </c>
    </row>
    <row r="486" spans="1:6" ht="12.75">
      <c r="A486" s="3">
        <f t="shared" si="39"/>
        <v>97.00000000000084</v>
      </c>
      <c r="B486">
        <f>Intermediate!K482*(Intermediate!$Q$7-Intermediate!H482)</f>
        <v>23578327.221717637</v>
      </c>
      <c r="C486" s="3">
        <f t="shared" si="40"/>
        <v>1970000.0000000084</v>
      </c>
      <c r="D486" s="3">
        <f t="shared" si="41"/>
        <v>10687351.500000054</v>
      </c>
      <c r="E486" s="3">
        <f t="shared" si="42"/>
        <v>12657351.500000063</v>
      </c>
      <c r="F486" s="3">
        <f t="shared" si="43"/>
        <v>10920975.721717574</v>
      </c>
    </row>
    <row r="487" spans="1:6" ht="12.75">
      <c r="A487" s="3">
        <f t="shared" si="39"/>
        <v>97.20000000000084</v>
      </c>
      <c r="B487">
        <f>Intermediate!K483*(Intermediate!$Q$7-Intermediate!H483)</f>
        <v>23558415.396938078</v>
      </c>
      <c r="C487" s="3">
        <f t="shared" si="40"/>
        <v>1972000.0000000084</v>
      </c>
      <c r="D487" s="3">
        <f t="shared" si="41"/>
        <v>10696631.400000054</v>
      </c>
      <c r="E487" s="3">
        <f t="shared" si="42"/>
        <v>12668631.400000062</v>
      </c>
      <c r="F487" s="3">
        <f t="shared" si="43"/>
        <v>10889783.996938016</v>
      </c>
    </row>
    <row r="488" spans="1:6" ht="12.75">
      <c r="A488" s="3">
        <f t="shared" si="39"/>
        <v>97.40000000000084</v>
      </c>
      <c r="B488">
        <f>Intermediate!K484*(Intermediate!$Q$7-Intermediate!H484)</f>
        <v>23538470.43355655</v>
      </c>
      <c r="C488" s="3">
        <f t="shared" si="40"/>
        <v>1974000.0000000084</v>
      </c>
      <c r="D488" s="3">
        <f t="shared" si="41"/>
        <v>10705911.300000053</v>
      </c>
      <c r="E488" s="3">
        <f t="shared" si="42"/>
        <v>12679911.30000006</v>
      </c>
      <c r="F488" s="3">
        <f t="shared" si="43"/>
        <v>10858559.133556489</v>
      </c>
    </row>
    <row r="489" spans="1:6" ht="12.75">
      <c r="A489" s="3">
        <f t="shared" si="39"/>
        <v>97.60000000000085</v>
      </c>
      <c r="B489">
        <f>Intermediate!K485*(Intermediate!$Q$7-Intermediate!H485)</f>
        <v>23518492.50431507</v>
      </c>
      <c r="C489" s="3">
        <f t="shared" si="40"/>
        <v>1976000.0000000084</v>
      </c>
      <c r="D489" s="3">
        <f t="shared" si="41"/>
        <v>10715191.200000053</v>
      </c>
      <c r="E489" s="3">
        <f t="shared" si="42"/>
        <v>12691191.200000063</v>
      </c>
      <c r="F489" s="3">
        <f t="shared" si="43"/>
        <v>10827301.304315008</v>
      </c>
    </row>
    <row r="490" spans="1:6" ht="12.75">
      <c r="A490" s="3">
        <f t="shared" si="39"/>
        <v>97.80000000000085</v>
      </c>
      <c r="B490">
        <f>Intermediate!K486*(Intermediate!$Q$7-Intermediate!H486)</f>
        <v>23498481.780752726</v>
      </c>
      <c r="C490" s="3">
        <f t="shared" si="40"/>
        <v>1978000.0000000084</v>
      </c>
      <c r="D490" s="3">
        <f t="shared" si="41"/>
        <v>10724471.100000056</v>
      </c>
      <c r="E490" s="3">
        <f t="shared" si="42"/>
        <v>12702471.100000065</v>
      </c>
      <c r="F490" s="3">
        <f t="shared" si="43"/>
        <v>10796010.680752661</v>
      </c>
    </row>
    <row r="491" spans="1:6" ht="12.75">
      <c r="A491" s="3">
        <f t="shared" si="39"/>
        <v>98.00000000000085</v>
      </c>
      <c r="B491">
        <f>Intermediate!K487*(Intermediate!$Q$7-Intermediate!H487)</f>
        <v>23478438.433216345</v>
      </c>
      <c r="C491" s="3">
        <f t="shared" si="40"/>
        <v>1980000.0000000084</v>
      </c>
      <c r="D491" s="3">
        <f t="shared" si="41"/>
        <v>10733751.000000056</v>
      </c>
      <c r="E491" s="3">
        <f t="shared" si="42"/>
        <v>12713751.000000063</v>
      </c>
      <c r="F491" s="3">
        <f t="shared" si="43"/>
        <v>10764687.433216281</v>
      </c>
    </row>
    <row r="492" spans="1:6" ht="12.75">
      <c r="A492" s="3">
        <f t="shared" si="39"/>
        <v>98.20000000000086</v>
      </c>
      <c r="B492">
        <f>Intermediate!K488*(Intermediate!$Q$7-Intermediate!H488)</f>
        <v>23458362.63087073</v>
      </c>
      <c r="C492" s="3">
        <f t="shared" si="40"/>
        <v>1982000.0000000084</v>
      </c>
      <c r="D492" s="3">
        <f t="shared" si="41"/>
        <v>10743030.900000056</v>
      </c>
      <c r="E492" s="3">
        <f t="shared" si="42"/>
        <v>12725030.900000066</v>
      </c>
      <c r="F492" s="3">
        <f t="shared" si="43"/>
        <v>10733331.730870664</v>
      </c>
    </row>
    <row r="493" spans="1:6" ht="12.75">
      <c r="A493" s="3">
        <f t="shared" si="39"/>
        <v>98.40000000000086</v>
      </c>
      <c r="B493">
        <f>Intermediate!K489*(Intermediate!$Q$7-Intermediate!H489)</f>
        <v>23438254.54170904</v>
      </c>
      <c r="C493" s="3">
        <f t="shared" si="40"/>
        <v>1984000.0000000086</v>
      </c>
      <c r="D493" s="3">
        <f t="shared" si="41"/>
        <v>10752310.800000055</v>
      </c>
      <c r="E493" s="3">
        <f t="shared" si="42"/>
        <v>12736310.800000064</v>
      </c>
      <c r="F493" s="3">
        <f t="shared" si="43"/>
        <v>10701943.741708975</v>
      </c>
    </row>
    <row r="494" spans="1:6" ht="12.75">
      <c r="A494" s="3">
        <f t="shared" si="39"/>
        <v>98.60000000000086</v>
      </c>
      <c r="B494">
        <f>Intermediate!K490*(Intermediate!$Q$7-Intermediate!H490)</f>
        <v>23418114.332562856</v>
      </c>
      <c r="C494" s="3">
        <f t="shared" si="40"/>
        <v>1986000.0000000086</v>
      </c>
      <c r="D494" s="3">
        <f t="shared" si="41"/>
        <v>10761590.700000055</v>
      </c>
      <c r="E494" s="3">
        <f t="shared" si="42"/>
        <v>12747590.700000064</v>
      </c>
      <c r="F494" s="3">
        <f t="shared" si="43"/>
        <v>10670523.632562792</v>
      </c>
    </row>
    <row r="495" spans="1:6" ht="12.75">
      <c r="A495" s="3">
        <f t="shared" si="39"/>
        <v>98.80000000000086</v>
      </c>
      <c r="B495">
        <f>Intermediate!K491*(Intermediate!$Q$7-Intermediate!H491)</f>
        <v>23397942.169112332</v>
      </c>
      <c r="C495" s="3">
        <f t="shared" si="40"/>
        <v>1988000.0000000086</v>
      </c>
      <c r="D495" s="3">
        <f t="shared" si="41"/>
        <v>10770870.600000057</v>
      </c>
      <c r="E495" s="3">
        <f t="shared" si="42"/>
        <v>12758870.600000067</v>
      </c>
      <c r="F495" s="3">
        <f t="shared" si="43"/>
        <v>10639071.569112265</v>
      </c>
    </row>
    <row r="496" spans="1:6" ht="12.75">
      <c r="A496" s="3">
        <f t="shared" si="39"/>
        <v>99.00000000000087</v>
      </c>
      <c r="B496">
        <f>Intermediate!K492*(Intermediate!$Q$7-Intermediate!H492)</f>
        <v>23377738.21589609</v>
      </c>
      <c r="C496" s="3">
        <f t="shared" si="40"/>
        <v>1990000.0000000086</v>
      </c>
      <c r="D496" s="3">
        <f t="shared" si="41"/>
        <v>10780150.500000056</v>
      </c>
      <c r="E496" s="3">
        <f t="shared" si="42"/>
        <v>12770150.500000065</v>
      </c>
      <c r="F496" s="3">
        <f t="shared" si="43"/>
        <v>10607587.715896023</v>
      </c>
    </row>
    <row r="497" spans="1:6" ht="12.75">
      <c r="A497" s="3">
        <f t="shared" si="39"/>
        <v>99.20000000000087</v>
      </c>
      <c r="B497">
        <f>Intermediate!K493*(Intermediate!$Q$7-Intermediate!H493)</f>
        <v>23357502.636321086</v>
      </c>
      <c r="C497" s="3">
        <f t="shared" si="40"/>
        <v>1992000.0000000088</v>
      </c>
      <c r="D497" s="3">
        <f t="shared" si="41"/>
        <v>10789430.400000056</v>
      </c>
      <c r="E497" s="3">
        <f t="shared" si="42"/>
        <v>12781430.400000066</v>
      </c>
      <c r="F497" s="3">
        <f t="shared" si="43"/>
        <v>10576072.23632102</v>
      </c>
    </row>
    <row r="498" spans="1:6" ht="12.75">
      <c r="A498" s="3">
        <f t="shared" si="39"/>
        <v>99.40000000000087</v>
      </c>
      <c r="B498">
        <f>Intermediate!K494*(Intermediate!$Q$7-Intermediate!H494)</f>
        <v>23337235.59267236</v>
      </c>
      <c r="C498" s="3">
        <f t="shared" si="40"/>
        <v>1994000.0000000088</v>
      </c>
      <c r="D498" s="3">
        <f t="shared" si="41"/>
        <v>10798710.300000055</v>
      </c>
      <c r="E498" s="3">
        <f t="shared" si="42"/>
        <v>12792710.300000064</v>
      </c>
      <c r="F498" s="3">
        <f t="shared" si="43"/>
        <v>10544525.292672295</v>
      </c>
    </row>
    <row r="499" spans="1:6" ht="12.75">
      <c r="A499" s="3">
        <f t="shared" si="39"/>
        <v>99.60000000000088</v>
      </c>
      <c r="B499">
        <f>Intermediate!K495*(Intermediate!$Q$7-Intermediate!H495)</f>
        <v>23316937.24612267</v>
      </c>
      <c r="C499" s="3">
        <f t="shared" si="40"/>
        <v>1996000.0000000088</v>
      </c>
      <c r="D499" s="3">
        <f t="shared" si="41"/>
        <v>10807990.200000055</v>
      </c>
      <c r="E499" s="3">
        <f t="shared" si="42"/>
        <v>12803990.200000064</v>
      </c>
      <c r="F499" s="3">
        <f t="shared" si="43"/>
        <v>10512947.046122605</v>
      </c>
    </row>
    <row r="500" spans="1:6" ht="12.75">
      <c r="A500" s="3">
        <f t="shared" si="39"/>
        <v>99.80000000000088</v>
      </c>
      <c r="B500">
        <f>Intermediate!K496*(Intermediate!$Q$7-Intermediate!H496)</f>
        <v>23296607.75674207</v>
      </c>
      <c r="C500" s="3">
        <f t="shared" si="40"/>
        <v>1998000.0000000088</v>
      </c>
      <c r="D500" s="3">
        <f t="shared" si="41"/>
        <v>10817270.100000057</v>
      </c>
      <c r="E500" s="3">
        <f t="shared" si="42"/>
        <v>12815270.100000067</v>
      </c>
      <c r="F500" s="3">
        <f t="shared" si="43"/>
        <v>10481337.656742005</v>
      </c>
    </row>
    <row r="501" spans="1:6" ht="12.75">
      <c r="A501" s="3">
        <f t="shared" si="39"/>
        <v>100.00000000000088</v>
      </c>
      <c r="B501">
        <f>Intermediate!K497*(Intermediate!$Q$7-Intermediate!H497)</f>
        <v>23276247.283507336</v>
      </c>
      <c r="C501" s="3">
        <f t="shared" si="40"/>
        <v>2000000.0000000088</v>
      </c>
      <c r="D501" s="3">
        <f t="shared" si="41"/>
        <v>10826550.000000058</v>
      </c>
      <c r="E501" s="3">
        <f t="shared" si="42"/>
        <v>12826550.000000067</v>
      </c>
      <c r="F501" s="3">
        <f t="shared" si="43"/>
        <v>10449697.283507269</v>
      </c>
    </row>
    <row r="502" spans="1:6" ht="12.75">
      <c r="A502" s="3">
        <f t="shared" si="39"/>
        <v>100.20000000000088</v>
      </c>
      <c r="B502">
        <f>Intermediate!K498*(Intermediate!$Q$7-Intermediate!H498)</f>
        <v>23255855.984311283</v>
      </c>
      <c r="C502" s="3">
        <f t="shared" si="40"/>
        <v>2002000.0000000088</v>
      </c>
      <c r="D502" s="3">
        <f t="shared" si="41"/>
        <v>10835829.900000056</v>
      </c>
      <c r="E502" s="3">
        <f t="shared" si="42"/>
        <v>12837829.900000066</v>
      </c>
      <c r="F502" s="3">
        <f t="shared" si="43"/>
        <v>10418026.084311217</v>
      </c>
    </row>
    <row r="503" spans="1:6" ht="12.75">
      <c r="A503" s="3">
        <f t="shared" si="39"/>
        <v>100.40000000000089</v>
      </c>
      <c r="B503">
        <f>Intermediate!K499*(Intermediate!$Q$7-Intermediate!H499)</f>
        <v>23235434.015972137</v>
      </c>
      <c r="C503" s="3">
        <f t="shared" si="40"/>
        <v>2004000.0000000088</v>
      </c>
      <c r="D503" s="3">
        <f t="shared" si="41"/>
        <v>10845109.800000055</v>
      </c>
      <c r="E503" s="3">
        <f t="shared" si="42"/>
        <v>12849109.800000064</v>
      </c>
      <c r="F503" s="3">
        <f t="shared" si="43"/>
        <v>10386324.215972073</v>
      </c>
    </row>
    <row r="504" spans="1:6" ht="12.75">
      <c r="A504" s="3">
        <f t="shared" si="39"/>
        <v>100.60000000000089</v>
      </c>
      <c r="B504">
        <f>Intermediate!K500*(Intermediate!$Q$7-Intermediate!H500)</f>
        <v>23214981.534242522</v>
      </c>
      <c r="C504" s="3">
        <f t="shared" si="40"/>
        <v>2006000.0000000088</v>
      </c>
      <c r="D504" s="3">
        <f t="shared" si="41"/>
        <v>10854389.700000055</v>
      </c>
      <c r="E504" s="3">
        <f t="shared" si="42"/>
        <v>12860389.700000064</v>
      </c>
      <c r="F504" s="3">
        <f t="shared" si="43"/>
        <v>10354591.834242458</v>
      </c>
    </row>
    <row r="505" spans="1:6" ht="12.75">
      <c r="A505" s="3">
        <f t="shared" si="39"/>
        <v>100.80000000000089</v>
      </c>
      <c r="B505">
        <f>Intermediate!K501*(Intermediate!$Q$7-Intermediate!H501)</f>
        <v>23194498.69381869</v>
      </c>
      <c r="C505" s="3">
        <f t="shared" si="40"/>
        <v>2008000.0000000088</v>
      </c>
      <c r="D505" s="3">
        <f t="shared" si="41"/>
        <v>10863669.600000057</v>
      </c>
      <c r="E505" s="3">
        <f t="shared" si="42"/>
        <v>12871669.600000067</v>
      </c>
      <c r="F505" s="3">
        <f t="shared" si="43"/>
        <v>10322829.093818622</v>
      </c>
    </row>
    <row r="506" spans="5:6" ht="12.75">
      <c r="E506" t="s">
        <v>25</v>
      </c>
      <c r="F506" s="3">
        <f>MAX(F6:F505)</f>
        <v>17113972.49476609</v>
      </c>
    </row>
    <row r="507" spans="5:6" ht="12.75">
      <c r="E507" t="s">
        <v>26</v>
      </c>
      <c r="F507" s="3">
        <f>(MATCH(F506,F6:F505,0)+1)</f>
        <v>188</v>
      </c>
    </row>
  </sheetData>
  <sheetProtection/>
  <mergeCells count="3">
    <mergeCell ref="I5:I10"/>
    <mergeCell ref="I11:I16"/>
    <mergeCell ref="J2:N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4" max="4" width="12.421875" style="0" bestFit="1" customWidth="1"/>
    <col min="7" max="7" width="13.57421875" style="0" customWidth="1"/>
    <col min="10" max="10" width="15.00390625" style="0" customWidth="1"/>
    <col min="16" max="16" width="13.57421875" style="0" customWidth="1"/>
    <col min="17" max="17" width="9.57421875" style="0" bestFit="1" customWidth="1"/>
  </cols>
  <sheetData>
    <row r="1" spans="1:17" ht="12.75">
      <c r="A1" s="5" t="s">
        <v>16</v>
      </c>
      <c r="B1" s="5" t="s">
        <v>17</v>
      </c>
      <c r="C1" s="5" t="s">
        <v>20</v>
      </c>
      <c r="D1" s="5" t="s">
        <v>21</v>
      </c>
      <c r="E1" s="5" t="s">
        <v>19</v>
      </c>
      <c r="F1" s="5" t="s">
        <v>22</v>
      </c>
      <c r="G1" s="5" t="s">
        <v>24</v>
      </c>
      <c r="H1" s="5" t="s">
        <v>23</v>
      </c>
      <c r="I1" s="5" t="s">
        <v>9</v>
      </c>
      <c r="J1" t="s">
        <v>18</v>
      </c>
      <c r="K1" s="5" t="s">
        <v>0</v>
      </c>
      <c r="P1" t="s">
        <v>9</v>
      </c>
      <c r="Q1">
        <f>'Input-Graph'!K20-'Input-Graph'!N14/('Input-Graph'!N5*'Input-Graph'!N6)</f>
        <v>5155.500000000007</v>
      </c>
    </row>
    <row r="2" spans="1:17" ht="12.75">
      <c r="A2" s="4">
        <f>'Input-Graph'!$K$21+'Input-Graph'!$K$27/'Input-Graph'!A6</f>
        <v>48277580737</v>
      </c>
      <c r="B2">
        <f>SQRT('Input-Graph'!$K$21/(2*PI()))*'Input-Graph'!$K$27*EXP(J2/(2*'Input-Graph'!$K$21))/('Input-Graph'!A6*A2)</f>
        <v>16408.17224508887</v>
      </c>
      <c r="C2">
        <f>-I2*NORMDIST(-I2/$Q$2,0,1,1)</f>
        <v>-2332.205113369512</v>
      </c>
      <c r="D2">
        <f>POWER('Input-Graph'!$K$21,1.5)*EXP(J2/(2*'Input-Graph'!$K$21))/(A2*SQRT(2*PI()))</f>
        <v>656.00974988799</v>
      </c>
      <c r="E2">
        <f>C2+D2</f>
        <v>-1676.1953634815222</v>
      </c>
      <c r="F2" s="6">
        <f>I2*NORMDIST(-I2*SQRT(A2)/'Input-Graph'!$K$21,0,1,1)</f>
        <v>1396.200426523331</v>
      </c>
      <c r="G2" s="6">
        <f>-('Input-Graph'!$K$21*EXP(J2*A2/(2*'Input-Graph'!$K$21*'Input-Graph'!$K$21))/SQRT(2*PI()*A2))</f>
        <v>-2797.1549917347784</v>
      </c>
      <c r="H2">
        <f>+B2+E2+F2+G2</f>
        <v>13331.022316395902</v>
      </c>
      <c r="I2">
        <f>'Input-Graph'!$K$20-'Input-Graph'!$N$14/Intermediate!K2</f>
        <v>5155.500000000007</v>
      </c>
      <c r="J2">
        <f>-I2*I2</f>
        <v>-26579180.250000075</v>
      </c>
      <c r="K2">
        <f>('Input-Graph'!$N$5-((2*'Input-Graph'!A6/'Input-Graph'!$N$7)+'Input-Graph'!$N$8))*'Input-Graph'!$N$6</f>
        <v>2790</v>
      </c>
      <c r="P2" t="s">
        <v>10</v>
      </c>
      <c r="Q2">
        <f>SQRT('Input-Graph'!K21)</f>
        <v>43080.93885931457</v>
      </c>
    </row>
    <row r="3" spans="1:17" ht="12.75">
      <c r="A3" s="4">
        <f>'Input-Graph'!$K$21+'Input-Graph'!$K$27/'Input-Graph'!A7</f>
        <v>40540645163</v>
      </c>
      <c r="B3">
        <f>SQRT('Input-Graph'!$K$21/(2*PI()))*'Input-Graph'!$K$27*EXP(J3/(2*'Input-Graph'!$K$21))/('Input-Graph'!A7*A3)</f>
        <v>16282.97677396619</v>
      </c>
      <c r="C3">
        <f aca="true" t="shared" si="0" ref="C3:C19">-I3*NORMDIST(-I3/$Q$2,0,1,1)</f>
        <v>-2332.205113369512</v>
      </c>
      <c r="D3">
        <f>POWER('Input-Graph'!$K$21,1.5)*EXP(J3/(2*'Input-Graph'!$K$21))/(A3*SQRT(2*PI()))</f>
        <v>781.2052210106713</v>
      </c>
      <c r="E3">
        <f aca="true" t="shared" si="1" ref="E3:E19">C3+D3</f>
        <v>-1550.999892358841</v>
      </c>
      <c r="F3" s="6">
        <f>I3*NORMDIST(-I3*SQRT(A3)/'Input-Graph'!$K$21,0,1,1)</f>
        <v>1484.670922125046</v>
      </c>
      <c r="G3" s="6">
        <f>-('Input-Graph'!$K$21*EXP(Intermediate!J3*Intermediate!A3/(2*'Input-Graph'!$K$21*'Input-Graph'!$K$21))/SQRT(2*PI()*Intermediate!A3))</f>
        <v>-3144.904861173563</v>
      </c>
      <c r="H3">
        <f aca="true" t="shared" si="2" ref="H3:H19">+B3+E3+F3+G3</f>
        <v>13071.74294255883</v>
      </c>
      <c r="I3">
        <f>'Input-Graph'!$K$20-'Input-Graph'!$N$14/Intermediate!K3</f>
        <v>5155.500000000007</v>
      </c>
      <c r="J3">
        <f aca="true" t="shared" si="3" ref="J3:J66">-I3*I3</f>
        <v>-26579180.250000075</v>
      </c>
      <c r="K3">
        <f>('Input-Graph'!$N$5-((2*'Input-Graph'!A7/'Input-Graph'!$N$7)+'Input-Graph'!$N$8))*'Input-Graph'!$N$6</f>
        <v>2788.0000000000005</v>
      </c>
      <c r="P3" t="s">
        <v>11</v>
      </c>
      <c r="Q3">
        <f>-Q1/Q2</f>
        <v>-0.11967009393262867</v>
      </c>
    </row>
    <row r="4" spans="1:17" ht="12.75">
      <c r="A4" s="4">
        <f>'Input-Graph'!$K$21+'Input-Graph'!$K$27/'Input-Graph'!A8</f>
        <v>35014262610.14286</v>
      </c>
      <c r="B4">
        <f>SQRT('Input-Graph'!$K$21/(2*PI()))*'Input-Graph'!$K$27*EXP(J4/(2*'Input-Graph'!$K$21))/('Input-Graph'!A8*A4)</f>
        <v>16159.677335915374</v>
      </c>
      <c r="C4">
        <f t="shared" si="0"/>
        <v>-2332.205113369512</v>
      </c>
      <c r="D4">
        <f>POWER('Input-Graph'!$K$21,1.5)*EXP(J4/(2*'Input-Graph'!$K$21))/(A4*SQRT(2*PI()))</f>
        <v>904.5046590614862</v>
      </c>
      <c r="E4">
        <f t="shared" si="1"/>
        <v>-1427.700454308026</v>
      </c>
      <c r="F4" s="6">
        <f>I4*NORMDIST(-I4*SQRT(A4)/'Input-Graph'!$K$21,0,1,1)</f>
        <v>1554.9351046842469</v>
      </c>
      <c r="G4" s="6">
        <f>-('Input-Graph'!$K$21*EXP(Intermediate!J4*Intermediate!A4/(2*'Input-Graph'!$K$21*'Input-Graph'!$K$21))/SQRT(2*PI()*Intermediate!A4))</f>
        <v>-3456.9255957218</v>
      </c>
      <c r="H4">
        <f t="shared" si="2"/>
        <v>12829.986390569797</v>
      </c>
      <c r="I4">
        <f>'Input-Graph'!$K$20-'Input-Graph'!$N$14/Intermediate!K4</f>
        <v>5155.500000000007</v>
      </c>
      <c r="J4">
        <f t="shared" si="3"/>
        <v>-26579180.250000075</v>
      </c>
      <c r="K4">
        <f>('Input-Graph'!$N$5-((2*'Input-Graph'!A8/'Input-Graph'!$N$7)+'Input-Graph'!$N$8))*'Input-Graph'!$N$6</f>
        <v>2786</v>
      </c>
      <c r="P4" t="s">
        <v>12</v>
      </c>
      <c r="Q4">
        <f>SQRT('Input-Graph'!K21/(2*PI()))*EXP(-(Intermediate!Q3*Intermediate!Q3)/2)</f>
        <v>17064.181994976858</v>
      </c>
    </row>
    <row r="5" spans="1:17" ht="12.75">
      <c r="A5" s="4">
        <f>'Input-Graph'!$K$21+'Input-Graph'!$K$27/'Input-Graph'!A9</f>
        <v>30869475695.500004</v>
      </c>
      <c r="B5">
        <f>SQRT('Input-Graph'!$K$21/(2*PI()))*'Input-Graph'!$K$27*EXP(J5/(2*'Input-Graph'!$K$21))/('Input-Graph'!A9*A5)</f>
        <v>16038.23118269619</v>
      </c>
      <c r="C5">
        <f t="shared" si="0"/>
        <v>-2332.205113369512</v>
      </c>
      <c r="D5">
        <f>POWER('Input-Graph'!$K$21,1.5)*EXP(J5/(2*'Input-Graph'!$K$21))/(A5*SQRT(2*PI()))</f>
        <v>1025.9508122806694</v>
      </c>
      <c r="E5">
        <f t="shared" si="1"/>
        <v>-1306.2543010888428</v>
      </c>
      <c r="F5" s="6">
        <f>I5*NORMDIST(-I5*SQRT(A5)/'Input-Graph'!$K$21,0,1,1)</f>
        <v>1612.4182058612703</v>
      </c>
      <c r="G5" s="6">
        <f>-('Input-Graph'!$K$21*EXP(Intermediate!J5*Intermediate!A5/(2*'Input-Graph'!$K$21*'Input-Graph'!$K$21))/SQRT(2*PI()*Intermediate!A5))</f>
        <v>-3741.042668370309</v>
      </c>
      <c r="H5">
        <f t="shared" si="2"/>
        <v>12603.352419098308</v>
      </c>
      <c r="I5">
        <f>'Input-Graph'!$K$20-'Input-Graph'!$N$14/Intermediate!K5</f>
        <v>5155.500000000007</v>
      </c>
      <c r="J5">
        <f t="shared" si="3"/>
        <v>-26579180.250000075</v>
      </c>
      <c r="K5">
        <f>('Input-Graph'!$N$5-((2*'Input-Graph'!A9/'Input-Graph'!$N$7)+'Input-Graph'!$N$8))*'Input-Graph'!$N$6</f>
        <v>2784</v>
      </c>
      <c r="P5" t="s">
        <v>13</v>
      </c>
      <c r="Q5">
        <f>NORMDIST(Q3,0,1,1)*Q1</f>
        <v>2332.205113369512</v>
      </c>
    </row>
    <row r="6" spans="1:17" ht="12.75">
      <c r="A6" s="4">
        <f>'Input-Graph'!$K$21+'Input-Graph'!$K$27/'Input-Graph'!A10</f>
        <v>27645752539.666668</v>
      </c>
      <c r="B6">
        <f>SQRT('Input-Graph'!$K$21/(2*PI()))*'Input-Graph'!$K$27*EXP(J6/(2*'Input-Graph'!$K$21))/('Input-Graph'!A10*A6)</f>
        <v>15918.596841560075</v>
      </c>
      <c r="C6">
        <f t="shared" si="0"/>
        <v>-2332.205113369512</v>
      </c>
      <c r="D6">
        <f>POWER('Input-Graph'!$K$21,1.5)*EXP(J6/(2*'Input-Graph'!$K$21))/(A6*SQRT(2*PI()))</f>
        <v>1145.5851534167887</v>
      </c>
      <c r="E6">
        <f t="shared" si="1"/>
        <v>-1186.6199599527235</v>
      </c>
      <c r="F6" s="6">
        <f>I6*NORMDIST(-I6*SQRT(A6)/'Input-Graph'!$K$21,0,1,1)</f>
        <v>1660.5309176684366</v>
      </c>
      <c r="G6" s="6">
        <f>-('Input-Graph'!$K$21*EXP(Intermediate!J6*Intermediate!A6/(2*'Input-Graph'!$K$21*'Input-Graph'!$K$21))/SQRT(2*PI()*Intermediate!A6))</f>
        <v>-4002.621859653527</v>
      </c>
      <c r="H6">
        <f t="shared" si="2"/>
        <v>12389.88593962226</v>
      </c>
      <c r="I6">
        <f>'Input-Graph'!$K$20-'Input-Graph'!$N$14/Intermediate!K6</f>
        <v>5155.500000000007</v>
      </c>
      <c r="J6">
        <f t="shared" si="3"/>
        <v>-26579180.250000075</v>
      </c>
      <c r="K6">
        <f>('Input-Graph'!$N$5-((2*'Input-Graph'!A10/'Input-Graph'!$N$7)+'Input-Graph'!$N$8))*'Input-Graph'!$N$6</f>
        <v>2782</v>
      </c>
      <c r="P6" t="s">
        <v>14</v>
      </c>
      <c r="Q6">
        <f>(Q1&lt;=0)*Q1</f>
        <v>0</v>
      </c>
    </row>
    <row r="7" spans="1:17" ht="12.75">
      <c r="A7" s="4">
        <f>'Input-Graph'!$K$21+'Input-Graph'!$K$27/'Input-Graph'!A11</f>
        <v>25066774015.000004</v>
      </c>
      <c r="B7">
        <f>SQRT('Input-Graph'!$K$21/(2*PI()))*'Input-Graph'!$K$27*EXP(J7/(2*'Input-Graph'!$K$21))/('Input-Graph'!A11*A7)</f>
        <v>15800.734068030823</v>
      </c>
      <c r="C7">
        <f t="shared" si="0"/>
        <v>-2332.205113369512</v>
      </c>
      <c r="D7">
        <f>POWER('Input-Graph'!$K$21,1.5)*EXP(J7/(2*'Input-Graph'!$K$21))/(A7*SQRT(2*PI()))</f>
        <v>1263.4479269460398</v>
      </c>
      <c r="E7">
        <f t="shared" si="1"/>
        <v>-1068.7571864234724</v>
      </c>
      <c r="F7" s="6">
        <f>I7*NORMDIST(-I7*SQRT(A7)/'Input-Graph'!$K$21,0,1,1)</f>
        <v>1701.5367473528604</v>
      </c>
      <c r="G7" s="6">
        <f>-('Input-Graph'!$K$21*EXP(Intermediate!J7*Intermediate!A7/(2*'Input-Graph'!$K$21*'Input-Graph'!$K$21))/SQRT(2*PI()*Intermediate!A7))</f>
        <v>-4245.518468009657</v>
      </c>
      <c r="H7">
        <f t="shared" si="2"/>
        <v>12187.995160950552</v>
      </c>
      <c r="I7">
        <f>'Input-Graph'!$K$20-'Input-Graph'!$N$14/Intermediate!K7</f>
        <v>5155.500000000007</v>
      </c>
      <c r="J7">
        <f t="shared" si="3"/>
        <v>-26579180.250000075</v>
      </c>
      <c r="K7">
        <f>('Input-Graph'!$N$5-((2*'Input-Graph'!A11/'Input-Graph'!$N$7)+'Input-Graph'!$N$8))*'Input-Graph'!$N$6</f>
        <v>2780</v>
      </c>
      <c r="P7" t="s">
        <v>15</v>
      </c>
      <c r="Q7">
        <f>Q4-Q5+Q6</f>
        <v>14731.976881607345</v>
      </c>
    </row>
    <row r="8" spans="1:11" ht="12.75">
      <c r="A8" s="4">
        <f>'Input-Graph'!$K$21+'Input-Graph'!$K$27/'Input-Graph'!A12</f>
        <v>22956700676.636368</v>
      </c>
      <c r="B8">
        <f>SQRT('Input-Graph'!$K$21/(2*PI()))*'Input-Graph'!$K$27*EXP(J8/(2*'Input-Graph'!$K$21))/('Input-Graph'!A12*A8)</f>
        <v>15684.603800767594</v>
      </c>
      <c r="C8">
        <f t="shared" si="0"/>
        <v>-2332.205113369512</v>
      </c>
      <c r="D8">
        <f>POWER('Input-Graph'!$K$21,1.5)*EXP(J8/(2*'Input-Graph'!$K$21))/(A8*SQRT(2*PI()))</f>
        <v>1379.5781942092651</v>
      </c>
      <c r="E8">
        <f t="shared" si="1"/>
        <v>-952.6269191602471</v>
      </c>
      <c r="F8" s="6">
        <f>I8*NORMDIST(-I8*SQRT(A8)/'Input-Graph'!$K$21,0,1,1)</f>
        <v>1737.0036656786608</v>
      </c>
      <c r="G8" s="6">
        <f>-('Input-Graph'!$K$21*EXP(Intermediate!J8*Intermediate!A8/(2*'Input-Graph'!$K$21*'Input-Graph'!$K$21))/SQRT(2*PI()*Intermediate!A8))</f>
        <v>-4472.6069825344</v>
      </c>
      <c r="H8">
        <f t="shared" si="2"/>
        <v>11996.373564751606</v>
      </c>
      <c r="I8">
        <f>'Input-Graph'!$K$20-'Input-Graph'!$N$14/Intermediate!K8</f>
        <v>5155.500000000007</v>
      </c>
      <c r="J8">
        <f t="shared" si="3"/>
        <v>-26579180.250000075</v>
      </c>
      <c r="K8">
        <f>('Input-Graph'!$N$5-((2*'Input-Graph'!A12/'Input-Graph'!$N$7)+'Input-Graph'!$N$8))*'Input-Graph'!$N$6</f>
        <v>2778</v>
      </c>
    </row>
    <row r="9" spans="1:17" ht="12.75">
      <c r="A9" s="4">
        <f>'Input-Graph'!$K$21+'Input-Graph'!$K$27/'Input-Graph'!A13</f>
        <v>21198306228</v>
      </c>
      <c r="B9">
        <f>SQRT('Input-Graph'!$K$21/(2*PI()))*'Input-Graph'!$K$27*EXP(J9/(2*'Input-Graph'!$K$21))/('Input-Graph'!A13*A9)</f>
        <v>15570.168118403828</v>
      </c>
      <c r="C9">
        <f t="shared" si="0"/>
        <v>-2332.205113369512</v>
      </c>
      <c r="D9">
        <f>POWER('Input-Graph'!$K$21,1.5)*EXP(J9/(2*'Input-Graph'!$K$21))/(A9*SQRT(2*PI()))</f>
        <v>1494.013876573036</v>
      </c>
      <c r="E9">
        <f t="shared" si="1"/>
        <v>-838.1912367964762</v>
      </c>
      <c r="F9" s="6">
        <f>I9*NORMDIST(-I9*SQRT(A9)/'Input-Graph'!$K$21,0,1,1)</f>
        <v>1768.0562418799811</v>
      </c>
      <c r="G9" s="6">
        <f>-('Input-Graph'!$K$21*EXP(Intermediate!J9*Intermediate!A9/(2*'Input-Graph'!$K$21*'Input-Graph'!$K$21))/SQRT(2*PI()*Intermediate!A9))</f>
        <v>-4686.0957246810585</v>
      </c>
      <c r="H9">
        <f t="shared" si="2"/>
        <v>11813.937398806276</v>
      </c>
      <c r="I9">
        <f>'Input-Graph'!$K$20-'Input-Graph'!$N$14/Intermediate!K9</f>
        <v>5155.500000000007</v>
      </c>
      <c r="J9">
        <f t="shared" si="3"/>
        <v>-26579180.250000075</v>
      </c>
      <c r="K9">
        <f>('Input-Graph'!$N$5-((2*'Input-Graph'!A13/'Input-Graph'!$N$7)+'Input-Graph'!$N$8))*'Input-Graph'!$N$6</f>
        <v>2776</v>
      </c>
      <c r="P9" t="s">
        <v>18</v>
      </c>
      <c r="Q9">
        <f>-Q1*Q1</f>
        <v>-26579180.250000075</v>
      </c>
    </row>
    <row r="10" spans="1:11" ht="12.75">
      <c r="A10" s="4">
        <f>'Input-Graph'!$K$21+'Input-Graph'!$K$27/'Input-Graph'!A14</f>
        <v>19710434002.23077</v>
      </c>
      <c r="B10">
        <f>SQRT('Input-Graph'!$K$21/(2*PI()))*'Input-Graph'!$K$27*EXP(J10/(2*'Input-Graph'!$K$21))/('Input-Graph'!A14*A10)</f>
        <v>15457.390198261872</v>
      </c>
      <c r="C10">
        <f t="shared" si="0"/>
        <v>-2332.205113369512</v>
      </c>
      <c r="D10">
        <f>POWER('Input-Graph'!$K$21,1.5)*EXP(J10/(2*'Input-Graph'!$K$21))/(A10*SQRT(2*PI()))</f>
        <v>1606.7917967149904</v>
      </c>
      <c r="E10">
        <f t="shared" si="1"/>
        <v>-725.4133166545219</v>
      </c>
      <c r="F10" s="6">
        <f>I10*NORMDIST(-I10*SQRT(A10)/'Input-Graph'!$K$21,0,1,1)</f>
        <v>1795.5245408636308</v>
      </c>
      <c r="G10" s="6">
        <f>-('Input-Graph'!$K$21*EXP(Intermediate!J10*Intermediate!A10/(2*'Input-Graph'!$K$21*'Input-Graph'!$K$21))/SQRT(2*PI()*Intermediate!A10))</f>
        <v>-4887.723561255737</v>
      </c>
      <c r="H10">
        <f t="shared" si="2"/>
        <v>11639.777861215243</v>
      </c>
      <c r="I10">
        <f>'Input-Graph'!$K$20-'Input-Graph'!$N$14/Intermediate!K10</f>
        <v>5155.500000000007</v>
      </c>
      <c r="J10">
        <f t="shared" si="3"/>
        <v>-26579180.250000075</v>
      </c>
      <c r="K10">
        <f>('Input-Graph'!$N$5-((2*'Input-Graph'!A14/'Input-Graph'!$N$7)+'Input-Graph'!$N$8))*'Input-Graph'!$N$6</f>
        <v>2774</v>
      </c>
    </row>
    <row r="11" spans="1:11" ht="12.75">
      <c r="A11" s="4">
        <f>'Input-Graph'!$K$21+'Input-Graph'!$K$27/'Input-Graph'!A15</f>
        <v>18435114951.571426</v>
      </c>
      <c r="B11">
        <f>SQRT('Input-Graph'!$K$21/(2*PI()))*'Input-Graph'!$K$27*EXP(J11/(2*'Input-Graph'!$K$21))/('Input-Graph'!A15*A11)</f>
        <v>15346.23427684902</v>
      </c>
      <c r="C11">
        <f t="shared" si="0"/>
        <v>-2332.205113369512</v>
      </c>
      <c r="D11">
        <f>POWER('Input-Graph'!$K$21,1.5)*EXP(J11/(2*'Input-Graph'!$K$21))/(A11*SQRT(2*PI()))</f>
        <v>1717.947718127843</v>
      </c>
      <c r="E11">
        <f t="shared" si="1"/>
        <v>-614.2573952416692</v>
      </c>
      <c r="F11" s="6">
        <f>I11*NORMDIST(-I11*SQRT(A11)/'Input-Graph'!$K$21,0,1,1)</f>
        <v>1820.0362227914043</v>
      </c>
      <c r="G11" s="6">
        <f>-('Input-Graph'!$K$21*EXP(Intermediate!J11*Intermediate!A11/(2*'Input-Graph'!$K$21*'Input-Graph'!$K$21))/SQRT(2*PI()*Intermediate!A11))</f>
        <v>-5078.888213509051</v>
      </c>
      <c r="H11">
        <f t="shared" si="2"/>
        <v>11473.124890889703</v>
      </c>
      <c r="I11">
        <f>'Input-Graph'!$K$20-'Input-Graph'!$N$14/Intermediate!K11</f>
        <v>5155.500000000007</v>
      </c>
      <c r="J11">
        <f t="shared" si="3"/>
        <v>-26579180.250000075</v>
      </c>
      <c r="K11">
        <f>('Input-Graph'!$N$5-((2*'Input-Graph'!A15/'Input-Graph'!$N$7)+'Input-Graph'!$N$8))*'Input-Graph'!$N$6</f>
        <v>2772</v>
      </c>
    </row>
    <row r="12" spans="1:11" ht="12.75">
      <c r="A12" s="4">
        <f>'Input-Graph'!$K$21+'Input-Graph'!$K$27/'Input-Graph'!A16</f>
        <v>17329838441</v>
      </c>
      <c r="B12">
        <f>SQRT('Input-Graph'!$K$21/(2*PI()))*'Input-Graph'!$K$27*EXP(J12/(2*'Input-Graph'!$K$21))/('Input-Graph'!A16*A12)</f>
        <v>15236.665612045763</v>
      </c>
      <c r="C12">
        <f t="shared" si="0"/>
        <v>-2332.205113369512</v>
      </c>
      <c r="D12">
        <f>POWER('Input-Graph'!$K$21,1.5)*EXP(J12/(2*'Input-Graph'!$K$21))/(A12*SQRT(2*PI()))</f>
        <v>1827.516382931098</v>
      </c>
      <c r="E12">
        <f t="shared" si="1"/>
        <v>-504.68873043841427</v>
      </c>
      <c r="F12" s="6">
        <f>I12*NORMDIST(-I12*SQRT(A12)/'Input-Graph'!$K$21,0,1,1)</f>
        <v>1842.0757649582051</v>
      </c>
      <c r="G12" s="6">
        <f>-('Input-Graph'!$K$21*EXP(Intermediate!J12*Intermediate!A12/(2*'Input-Graph'!$K$21*'Input-Graph'!$K$21))/SQRT(2*PI()*Intermediate!A12))</f>
        <v>-5260.732983335733</v>
      </c>
      <c r="H12">
        <f t="shared" si="2"/>
        <v>11313.31966322982</v>
      </c>
      <c r="I12">
        <f>'Input-Graph'!$K$20-'Input-Graph'!$N$14/Intermediate!K12</f>
        <v>5155.500000000007</v>
      </c>
      <c r="J12">
        <f t="shared" si="3"/>
        <v>-26579180.250000075</v>
      </c>
      <c r="K12">
        <f>('Input-Graph'!$N$5-((2*'Input-Graph'!A16/'Input-Graph'!$N$7)+'Input-Graph'!$N$8))*'Input-Graph'!$N$6</f>
        <v>2770</v>
      </c>
    </row>
    <row r="13" spans="1:11" ht="12.75">
      <c r="A13" s="4">
        <f>'Input-Graph'!$K$21+'Input-Graph'!$K$27/'Input-Graph'!A17</f>
        <v>16362721494.249998</v>
      </c>
      <c r="B13">
        <f>SQRT('Input-Graph'!$K$21/(2*PI()))*'Input-Graph'!$K$27*EXP(J13/(2*'Input-Graph'!$K$21))/('Input-Graph'!A17*A13)</f>
        <v>15128.650446902422</v>
      </c>
      <c r="C13">
        <f t="shared" si="0"/>
        <v>-2332.205113369512</v>
      </c>
      <c r="D13">
        <f>POWER('Input-Graph'!$K$21,1.5)*EXP(J13/(2*'Input-Graph'!$K$21))/(A13*SQRT(2*PI()))</f>
        <v>1935.5315480744403</v>
      </c>
      <c r="E13">
        <f t="shared" si="1"/>
        <v>-396.67356529507197</v>
      </c>
      <c r="F13" s="6">
        <f>I13*NORMDIST(-I13*SQRT(A13)/'Input-Graph'!$K$21,0,1,1)</f>
        <v>1862.0238194453018</v>
      </c>
      <c r="G13" s="6">
        <f>-('Input-Graph'!$K$21*EXP(Intermediate!J13*Intermediate!A13/(2*'Input-Graph'!$K$21*'Input-Graph'!$K$21))/SQRT(2*PI()*Intermediate!A13))</f>
        <v>-5434.207176831505</v>
      </c>
      <c r="H13">
        <f t="shared" si="2"/>
        <v>11159.793524221148</v>
      </c>
      <c r="I13">
        <f>'Input-Graph'!$K$20-'Input-Graph'!$N$14/Intermediate!K13</f>
        <v>5155.500000000007</v>
      </c>
      <c r="J13">
        <f t="shared" si="3"/>
        <v>-26579180.250000075</v>
      </c>
      <c r="K13">
        <f>('Input-Graph'!$N$5-((2*'Input-Graph'!A17/'Input-Graph'!$N$7)+'Input-Graph'!$N$8))*'Input-Graph'!$N$6</f>
        <v>2768</v>
      </c>
    </row>
    <row r="14" spans="1:11" ht="12.75">
      <c r="A14" s="4">
        <f>'Input-Graph'!$K$21+'Input-Graph'!$K$27/'Input-Graph'!A18</f>
        <v>15509383011.823526</v>
      </c>
      <c r="B14">
        <f>SQRT('Input-Graph'!$K$21/(2*PI()))*'Input-Graph'!$K$27*EXP(J14/(2*'Input-Graph'!$K$21))/('Input-Graph'!A18*A14)</f>
        <v>15022.155974964806</v>
      </c>
      <c r="C14">
        <f t="shared" si="0"/>
        <v>-2332.205113369512</v>
      </c>
      <c r="D14">
        <f>POWER('Input-Graph'!$K$21,1.5)*EXP(J14/(2*'Input-Graph'!$K$21))/(A14*SQRT(2*PI()))</f>
        <v>2042.0260200120574</v>
      </c>
      <c r="E14">
        <f t="shared" si="1"/>
        <v>-290.1790933574548</v>
      </c>
      <c r="F14" s="6">
        <f>I14*NORMDIST(-I14*SQRT(A14)/'Input-Graph'!$K$21,0,1,1)</f>
        <v>1880.1841221566508</v>
      </c>
      <c r="G14" s="6">
        <f>-('Input-Graph'!$K$21*EXP(Intermediate!J14*Intermediate!A14/(2*'Input-Graph'!$K$21*'Input-Graph'!$K$21))/SQRT(2*PI()*Intermediate!A14))</f>
        <v>-5600.109314831001</v>
      </c>
      <c r="H14">
        <f t="shared" si="2"/>
        <v>11012.051688933001</v>
      </c>
      <c r="I14">
        <f>'Input-Graph'!$K$20-'Input-Graph'!$N$14/Intermediate!K14</f>
        <v>5155.500000000007</v>
      </c>
      <c r="J14">
        <f t="shared" si="3"/>
        <v>-26579180.250000075</v>
      </c>
      <c r="K14">
        <f>('Input-Graph'!$N$5-((2*'Input-Graph'!A18/'Input-Graph'!$N$7)+'Input-Graph'!$N$8))*'Input-Graph'!$N$6</f>
        <v>2766</v>
      </c>
    </row>
    <row r="15" spans="1:11" ht="12.75">
      <c r="A15" s="4">
        <f>'Input-Graph'!$K$21+'Input-Graph'!$K$27/'Input-Graph'!A19</f>
        <v>14750859916.33333</v>
      </c>
      <c r="B15">
        <f>SQRT('Input-Graph'!$K$21/(2*PI()))*'Input-Graph'!$K$27*EXP(J15/(2*'Input-Graph'!$K$21))/('Input-Graph'!A19*A15)</f>
        <v>14917.150307054153</v>
      </c>
      <c r="C15">
        <f t="shared" si="0"/>
        <v>-2332.205113369512</v>
      </c>
      <c r="D15">
        <f>POWER('Input-Graph'!$K$21,1.5)*EXP(J15/(2*'Input-Graph'!$K$21))/(A15*SQRT(2*PI()))</f>
        <v>2147.031687922711</v>
      </c>
      <c r="E15">
        <f t="shared" si="1"/>
        <v>-185.17342544680105</v>
      </c>
      <c r="F15" s="6">
        <f>I15*NORMDIST(-I15*SQRT(A15)/'Input-Graph'!$K$21,0,1,1)</f>
        <v>1896.8023501713897</v>
      </c>
      <c r="G15" s="6">
        <f>-('Input-Graph'!$K$21*EXP(Intermediate!J15*Intermediate!A15/(2*'Input-Graph'!$K$21*'Input-Graph'!$K$21))/SQRT(2*PI()*Intermediate!A15))</f>
        <v>-5759.118742426625</v>
      </c>
      <c r="H15">
        <f t="shared" si="2"/>
        <v>10869.660489352118</v>
      </c>
      <c r="I15">
        <f>'Input-Graph'!$K$20-'Input-Graph'!$N$14/Intermediate!K15</f>
        <v>5155.500000000007</v>
      </c>
      <c r="J15">
        <f t="shared" si="3"/>
        <v>-26579180.250000075</v>
      </c>
      <c r="K15">
        <f>('Input-Graph'!$N$5-((2*'Input-Graph'!A19/'Input-Graph'!$N$7)+'Input-Graph'!$N$8))*'Input-Graph'!$N$6</f>
        <v>2764</v>
      </c>
    </row>
    <row r="16" spans="1:11" ht="12.75">
      <c r="A16" s="4">
        <f>'Input-Graph'!$K$21+'Input-Graph'!$K$27/'Input-Graph'!A20</f>
        <v>14072181357.210522</v>
      </c>
      <c r="B16">
        <f>SQRT('Input-Graph'!$K$21/(2*PI()))*'Input-Graph'!$K$27*EXP(J16/(2*'Input-Graph'!$K$21))/('Input-Graph'!A20*A16)</f>
        <v>14813.602439430648</v>
      </c>
      <c r="C16">
        <f t="shared" si="0"/>
        <v>-2332.205113369512</v>
      </c>
      <c r="D16">
        <f>POWER('Input-Graph'!$K$21,1.5)*EXP(J16/(2*'Input-Graph'!$K$21))/(A16*SQRT(2*PI()))</f>
        <v>2250.579555546217</v>
      </c>
      <c r="E16">
        <f t="shared" si="1"/>
        <v>-81.62555782329537</v>
      </c>
      <c r="F16" s="6">
        <f>I16*NORMDIST(-I16*SQRT(A16)/'Input-Graph'!$K$21,0,1,1)</f>
        <v>1912.0796258155867</v>
      </c>
      <c r="G16" s="6">
        <f>-('Input-Graph'!$K$21*EXP(Intermediate!J16*Intermediate!A16/(2*'Input-Graph'!$K$21*'Input-Graph'!$K$21))/SQRT(2*PI()*Intermediate!A16))</f>
        <v>-5911.819216244287</v>
      </c>
      <c r="H16">
        <f t="shared" si="2"/>
        <v>10732.237291178652</v>
      </c>
      <c r="I16">
        <f>'Input-Graph'!$K$20-'Input-Graph'!$N$14/Intermediate!K16</f>
        <v>5155.500000000007</v>
      </c>
      <c r="J16">
        <f t="shared" si="3"/>
        <v>-26579180.250000075</v>
      </c>
      <c r="K16">
        <f>('Input-Graph'!$N$5-((2*'Input-Graph'!A20/'Input-Graph'!$N$7)+'Input-Graph'!$N$8))*'Input-Graph'!$N$6</f>
        <v>2761.9999999999995</v>
      </c>
    </row>
    <row r="17" spans="1:11" ht="12.75">
      <c r="A17" s="4">
        <f>'Input-Graph'!$K$21+'Input-Graph'!$K$27/'Input-Graph'!A21</f>
        <v>13461370653.999998</v>
      </c>
      <c r="B17">
        <f>SQRT('Input-Graph'!$K$21/(2*PI()))*'Input-Graph'!$K$27*EXP(J17/(2*'Input-Graph'!$K$21))/('Input-Graph'!A21*A17)</f>
        <v>14711.482223273762</v>
      </c>
      <c r="C17">
        <f t="shared" si="0"/>
        <v>-2332.205113369512</v>
      </c>
      <c r="D17">
        <f>POWER('Input-Graph'!$K$21,1.5)*EXP(J17/(2*'Input-Graph'!$K$21))/(A17*SQRT(2*PI()))</f>
        <v>2352.699771703101</v>
      </c>
      <c r="E17">
        <f t="shared" si="1"/>
        <v>20.49465833358863</v>
      </c>
      <c r="F17" s="6">
        <f>I17*NORMDIST(-I17*SQRT(A17)/'Input-Graph'!$K$21,0,1,1)</f>
        <v>1926.1823741365467</v>
      </c>
      <c r="G17" s="6">
        <f>-('Input-Graph'!$K$21*EXP(Intermediate!J17*Intermediate!A17/(2*'Input-Graph'!$K$21*'Input-Graph'!$K$21))/SQRT(2*PI()*Intermediate!A17))</f>
        <v>-6058.716817303241</v>
      </c>
      <c r="H17">
        <f t="shared" si="2"/>
        <v>10599.44243844066</v>
      </c>
      <c r="I17">
        <f>'Input-Graph'!$K$20-'Input-Graph'!$N$14/Intermediate!K17</f>
        <v>5155.500000000007</v>
      </c>
      <c r="J17">
        <f t="shared" si="3"/>
        <v>-26579180.250000075</v>
      </c>
      <c r="K17">
        <f>('Input-Graph'!$N$5-((2*'Input-Graph'!A21/'Input-Graph'!$N$7)+'Input-Graph'!$N$8))*'Input-Graph'!$N$6</f>
        <v>2760</v>
      </c>
    </row>
    <row r="18" spans="1:11" ht="12.75">
      <c r="A18" s="4">
        <f>'Input-Graph'!$K$21+'Input-Graph'!$K$27/'Input-Graph'!A22</f>
        <v>12908732398.714283</v>
      </c>
      <c r="B18">
        <f>SQRT('Input-Graph'!$K$21/(2*PI()))*'Input-Graph'!$K$27*EXP(J18/(2*'Input-Graph'!$K$21))/('Input-Graph'!A22*A18)</f>
        <v>14610.760335416315</v>
      </c>
      <c r="C18">
        <f t="shared" si="0"/>
        <v>-2332.205113369512</v>
      </c>
      <c r="D18">
        <f>POWER('Input-Graph'!$K$21,1.5)*EXP(J18/(2*'Input-Graph'!$K$21))/(A18*SQRT(2*PI()))</f>
        <v>2453.421659560548</v>
      </c>
      <c r="E18">
        <f t="shared" si="1"/>
        <v>121.21654619103583</v>
      </c>
      <c r="F18" s="6">
        <f>I18*NORMDIST(-I18*SQRT(A18)/'Input-Graph'!$K$21,0,1,1)</f>
        <v>1939.2496423243124</v>
      </c>
      <c r="G18" s="6">
        <f>-('Input-Graph'!$K$21*EXP(Intermediate!J18*Intermediate!A18/(2*'Input-Graph'!$K$21*'Input-Graph'!$K$21))/SQRT(2*PI()*Intermediate!A18))</f>
        <v>-6200.2537688121065</v>
      </c>
      <c r="H18">
        <f t="shared" si="2"/>
        <v>10470.972755119556</v>
      </c>
      <c r="I18">
        <f>'Input-Graph'!$K$20-'Input-Graph'!$N$14/Intermediate!K18</f>
        <v>5155.500000000007</v>
      </c>
      <c r="J18">
        <f t="shared" si="3"/>
        <v>-26579180.250000075</v>
      </c>
      <c r="K18">
        <f>('Input-Graph'!$N$5-((2*'Input-Graph'!A22/'Input-Graph'!$N$7)+'Input-Graph'!$N$8))*'Input-Graph'!$N$6</f>
        <v>2758</v>
      </c>
    </row>
    <row r="19" spans="1:11" ht="12.75">
      <c r="A19" s="4">
        <f>'Input-Graph'!$K$21+'Input-Graph'!$K$27/'Input-Graph'!A23</f>
        <v>12406333984.818178</v>
      </c>
      <c r="B19">
        <f>SQRT('Input-Graph'!$K$21/(2*PI()))*'Input-Graph'!$K$27*EXP(J19/(2*'Input-Graph'!$K$21))/('Input-Graph'!A23*A19)</f>
        <v>14511.40825027256</v>
      </c>
      <c r="C19">
        <f t="shared" si="0"/>
        <v>-2332.205113369512</v>
      </c>
      <c r="D19">
        <f>POWER('Input-Graph'!$K$21,1.5)*EXP(J19/(2*'Input-Graph'!$K$21))/(A19*SQRT(2*PI()))</f>
        <v>2552.7737447043073</v>
      </c>
      <c r="E19">
        <f t="shared" si="1"/>
        <v>220.5686313347951</v>
      </c>
      <c r="F19" s="6">
        <f>I19*NORMDIST(-I19*SQRT(A19)/'Input-Graph'!$K$21,0,1,1)</f>
        <v>1951.3986183542195</v>
      </c>
      <c r="G19" s="6">
        <f>-('Input-Graph'!$K$21*EXP(Intermediate!J19*Intermediate!A19/(2*'Input-Graph'!$K$21*'Input-Graph'!$K$21))/SQRT(2*PI()*Intermediate!A19))</f>
        <v>-6336.819245260002</v>
      </c>
      <c r="H19">
        <f t="shared" si="2"/>
        <v>10346.556254701572</v>
      </c>
      <c r="I19">
        <f>'Input-Graph'!$K$20-'Input-Graph'!$N$14/Intermediate!K19</f>
        <v>5155.500000000007</v>
      </c>
      <c r="J19">
        <f t="shared" si="3"/>
        <v>-26579180.250000075</v>
      </c>
      <c r="K19">
        <f>('Input-Graph'!$N$5-((2*'Input-Graph'!A23/'Input-Graph'!$N$7)+'Input-Graph'!$N$8))*'Input-Graph'!$N$6</f>
        <v>2756</v>
      </c>
    </row>
    <row r="20" spans="1:11" ht="12.75">
      <c r="A20" s="4">
        <f>'Input-Graph'!$K$21+'Input-Graph'!$K$27/'Input-Graph'!A24</f>
        <v>11947622389.521736</v>
      </c>
      <c r="B20">
        <f>SQRT('Input-Graph'!$K$21/(2*PI()))*'Input-Graph'!$K$27*EXP(J20/(2*'Input-Graph'!$K$21))/('Input-Graph'!A24*A20)</f>
        <v>14413.398212903854</v>
      </c>
      <c r="C20">
        <f>-I20*NORMDIST(-I20/$Q$2,0,1,1)</f>
        <v>-2332.205113369512</v>
      </c>
      <c r="D20">
        <f>POWER('Input-Graph'!$K$21,1.5)*EXP(J20/(2*'Input-Graph'!$K$21))/(A20*SQRT(2*PI()))</f>
        <v>2650.783782073011</v>
      </c>
      <c r="E20">
        <f>C20+D20</f>
        <v>318.5786687034988</v>
      </c>
      <c r="F20" s="6">
        <f>I20*NORMDIST(-I20*SQRT(A20)/'Input-Graph'!$K$21,0,1,1)</f>
        <v>1962.7288496954493</v>
      </c>
      <c r="G20" s="6">
        <f>-('Input-Graph'!$K$21*EXP(Intermediate!J20*Intermediate!A20/(2*'Input-Graph'!$K$21*'Input-Graph'!$K$21))/SQRT(2*PI()*Intermediate!A20))</f>
        <v>-6468.757935120012</v>
      </c>
      <c r="H20">
        <f>+B20+E20+F20+G20</f>
        <v>10225.94779618279</v>
      </c>
      <c r="I20">
        <f>'Input-Graph'!$K$20-'Input-Graph'!$N$14/Intermediate!K20</f>
        <v>5155.500000000007</v>
      </c>
      <c r="J20">
        <f t="shared" si="3"/>
        <v>-26579180.250000075</v>
      </c>
      <c r="K20">
        <f>('Input-Graph'!$N$5-((2*'Input-Graph'!A24/'Input-Graph'!$N$7)+'Input-Graph'!$N$8))*'Input-Graph'!$N$6</f>
        <v>2754</v>
      </c>
    </row>
    <row r="21" spans="1:11" ht="12.75">
      <c r="A21" s="4">
        <f>'Input-Graph'!$K$21+'Input-Graph'!$K$27/'Input-Graph'!A25</f>
        <v>11527136760.499996</v>
      </c>
      <c r="B21">
        <f>SQRT('Input-Graph'!$K$21/(2*PI()))*'Input-Graph'!$K$27*EXP(J21/(2*'Input-Graph'!$K$21))/('Input-Graph'!A25*A21)</f>
        <v>14316.70321316853</v>
      </c>
      <c r="C21">
        <f>-I21*NORMDIST(-I21/$Q$2,0,1,1)</f>
        <v>-2332.205113369512</v>
      </c>
      <c r="D21">
        <f>POWER('Input-Graph'!$K$21,1.5)*EXP(J21/(2*'Input-Graph'!$K$21))/(A21*SQRT(2*PI()))</f>
        <v>2747.4787818083355</v>
      </c>
      <c r="E21">
        <f>C21+D21</f>
        <v>415.2736684388233</v>
      </c>
      <c r="F21" s="6">
        <f>I21*NORMDIST(-I21*SQRT(A21)/'Input-Graph'!$K$21,0,1,1)</f>
        <v>1973.3255088715189</v>
      </c>
      <c r="G21" s="6">
        <f>-('Input-Graph'!$K$21*EXP(Intermediate!J21*Intermediate!A21/(2*'Input-Graph'!$K$21*'Input-Graph'!$K$21))/SQRT(2*PI()*Intermediate!A21))</f>
        <v>-6596.376901796646</v>
      </c>
      <c r="H21">
        <f>+B21+E21+F21+G21</f>
        <v>10108.925488682225</v>
      </c>
      <c r="I21">
        <f>'Input-Graph'!$K$20-'Input-Graph'!$N$14/Intermediate!K21</f>
        <v>5155.500000000007</v>
      </c>
      <c r="J21">
        <f t="shared" si="3"/>
        <v>-26579180.250000075</v>
      </c>
      <c r="K21">
        <f>('Input-Graph'!$N$5-((2*'Input-Graph'!A25/'Input-Graph'!$N$7)+'Input-Graph'!$N$8))*'Input-Graph'!$N$6</f>
        <v>2752</v>
      </c>
    </row>
    <row r="22" spans="1:11" ht="12.75">
      <c r="A22" s="4">
        <f>'Input-Graph'!$K$21+'Input-Graph'!$K$27/'Input-Graph'!A26</f>
        <v>11140289981.799997</v>
      </c>
      <c r="B22">
        <f>SQRT('Input-Graph'!$K$21/(2*PI()))*'Input-Graph'!$K$27*EXP(J22/(2*'Input-Graph'!$K$21))/('Input-Graph'!A26*A22)</f>
        <v>14221.296960905298</v>
      </c>
      <c r="C22">
        <f>-I22*NORMDIST(-I22/$Q$2,0,1,1)</f>
        <v>-2332.205113369512</v>
      </c>
      <c r="D22">
        <f>POWER('Input-Graph'!$K$21,1.5)*EXP(J22/(2*'Input-Graph'!$K$21))/(A22*SQRT(2*PI()))</f>
        <v>2842.885034071566</v>
      </c>
      <c r="E22">
        <f>C22+D22</f>
        <v>510.679920702054</v>
      </c>
      <c r="F22" s="6">
        <f>I22*NORMDIST(-I22*SQRT(A22)/'Input-Graph'!$K$21,0,1,1)</f>
        <v>1983.2619501702673</v>
      </c>
      <c r="G22" s="6">
        <f>-('Input-Graph'!$K$21*EXP(Intermediate!J22*Intermediate!A22/(2*'Input-Graph'!$K$21*'Input-Graph'!$K$21))/SQRT(2*PI()*Intermediate!A22))</f>
        <v>-6719.9511383051795</v>
      </c>
      <c r="H22">
        <f>+B22+E22+F22+G22</f>
        <v>9995.28769347244</v>
      </c>
      <c r="I22">
        <f>'Input-Graph'!$K$20-'Input-Graph'!$N$14/Intermediate!K22</f>
        <v>5155.500000000007</v>
      </c>
      <c r="J22">
        <f t="shared" si="3"/>
        <v>-26579180.250000075</v>
      </c>
      <c r="K22">
        <f>('Input-Graph'!$N$5-((2*'Input-Graph'!A26/'Input-Graph'!$N$7)+'Input-Graph'!$N$8))*'Input-Graph'!$N$6</f>
        <v>2750</v>
      </c>
    </row>
    <row r="23" spans="1:11" ht="12.75">
      <c r="A23" s="4">
        <f>'Input-Graph'!$K$21+'Input-Graph'!$K$27/'Input-Graph'!A27</f>
        <v>10783200647.615381</v>
      </c>
      <c r="B23">
        <f>SQRT('Input-Graph'!$K$21/(2*PI()))*'Input-Graph'!$K$27*EXP(J23/(2*'Input-Graph'!$K$21))/('Input-Graph'!A27*A23)</f>
        <v>14127.153862102392</v>
      </c>
      <c r="C23">
        <f>-I23*NORMDIST(-I23/$Q$2,0,1,1)</f>
        <v>-2332.205113369512</v>
      </c>
      <c r="D23">
        <f>POWER('Input-Graph'!$K$21,1.5)*EXP(J23/(2*'Input-Graph'!$K$21))/(A23*SQRT(2*PI()))</f>
        <v>2937.028132874473</v>
      </c>
      <c r="E23">
        <f>C23+D23</f>
        <v>604.8230195049609</v>
      </c>
      <c r="F23" s="6">
        <f>I23*NORMDIST(-I23*SQRT(A23)/'Input-Graph'!$K$21,0,1,1)</f>
        <v>1992.601732326379</v>
      </c>
      <c r="G23" s="6">
        <f>-('Input-Graph'!$K$21*EXP(Intermediate!J23*Intermediate!A23/(2*'Input-Graph'!$K$21*'Input-Graph'!$K$21))/SQRT(2*PI()*Intermediate!A23))</f>
        <v>-6839.7281071474</v>
      </c>
      <c r="H23">
        <f>+B23+E23+F23+G23</f>
        <v>9884.850506786333</v>
      </c>
      <c r="I23">
        <f>'Input-Graph'!$K$20-'Input-Graph'!$N$14/Intermediate!K23</f>
        <v>5155.500000000007</v>
      </c>
      <c r="J23">
        <f t="shared" si="3"/>
        <v>-26579180.250000075</v>
      </c>
      <c r="K23">
        <f>('Input-Graph'!$N$5-((2*'Input-Graph'!A27/'Input-Graph'!$N$7)+'Input-Graph'!$N$8))*'Input-Graph'!$N$6</f>
        <v>2748</v>
      </c>
    </row>
    <row r="24" spans="1:11" ht="12.75">
      <c r="A24" s="4">
        <f>'Input-Graph'!$K$21+'Input-Graph'!$K$27/'Input-Graph'!A28</f>
        <v>10452562375.22222</v>
      </c>
      <c r="B24">
        <f>SQRT('Input-Graph'!$K$21/(2*PI()))*'Input-Graph'!$K$27*EXP(J24/(2*'Input-Graph'!$K$21))/('Input-Graph'!A28*A24)</f>
        <v>14034.248996007003</v>
      </c>
      <c r="C24">
        <f aca="true" t="shared" si="4" ref="C24:C87">-I24*NORMDIST(-I24/$Q$2,0,1,1)</f>
        <v>-2332.205113369512</v>
      </c>
      <c r="D24">
        <f>POWER('Input-Graph'!$K$21,1.5)*EXP(J24/(2*'Input-Graph'!$K$21))/(A24*SQRT(2*PI()))</f>
        <v>3029.932998969863</v>
      </c>
      <c r="E24">
        <f aca="true" t="shared" si="5" ref="E24:E87">C24+D24</f>
        <v>697.7278856003509</v>
      </c>
      <c r="F24" s="6">
        <f>I24*NORMDIST(-I24*SQRT(A24)/'Input-Graph'!$K$21,0,1,1)</f>
        <v>2001.4002340908344</v>
      </c>
      <c r="G24" s="6">
        <f>-('Input-Graph'!$K$21*EXP(Intermediate!J24*Intermediate!A24/(2*'Input-Graph'!$K$21*'Input-Graph'!$K$21))/SQRT(2*PI()*Intermediate!A24))</f>
        <v>-6955.931483105616</v>
      </c>
      <c r="H24">
        <f aca="true" t="shared" si="6" ref="H24:H87">+B24+E24+F24+G24</f>
        <v>9777.445632592573</v>
      </c>
      <c r="I24">
        <f>'Input-Graph'!$K$20-'Input-Graph'!$N$14/Intermediate!K24</f>
        <v>5155.500000000007</v>
      </c>
      <c r="J24">
        <f t="shared" si="3"/>
        <v>-26579180.250000075</v>
      </c>
      <c r="K24">
        <f>('Input-Graph'!$N$5-((2*'Input-Graph'!A28/'Input-Graph'!$N$7)+'Input-Graph'!$N$8))*'Input-Graph'!$N$6</f>
        <v>2746</v>
      </c>
    </row>
    <row r="25" spans="1:11" ht="12.75">
      <c r="A25" s="4">
        <f>'Input-Graph'!$K$21+'Input-Graph'!$K$27/'Input-Graph'!A29</f>
        <v>10145541122.285711</v>
      </c>
      <c r="B25">
        <f>SQRT('Input-Graph'!$K$21/(2*PI()))*'Input-Graph'!$K$27*EXP(J25/(2*'Input-Graph'!$K$21))/('Input-Graph'!A29*A25)</f>
        <v>13942.558093132046</v>
      </c>
      <c r="C25">
        <f t="shared" si="4"/>
        <v>-2332.205113369512</v>
      </c>
      <c r="D25">
        <f>POWER('Input-Graph'!$K$21,1.5)*EXP(J25/(2*'Input-Graph'!$K$21))/(A25*SQRT(2*PI()))</f>
        <v>3121.623901844822</v>
      </c>
      <c r="E25">
        <f t="shared" si="5"/>
        <v>789.4187884753096</v>
      </c>
      <c r="F25" s="6">
        <f>I25*NORMDIST(-I25*SQRT(A25)/'Input-Graph'!$K$21,0,1,1)</f>
        <v>2009.7059560428077</v>
      </c>
      <c r="G25" s="6">
        <f>-('Input-Graph'!$K$21*EXP(Intermediate!J25*Intermediate!A25/(2*'Input-Graph'!$K$21*'Input-Graph'!$K$21))/SQRT(2*PI()*Intermediate!A25))</f>
        <v>-7068.764263617046</v>
      </c>
      <c r="H25">
        <f t="shared" si="6"/>
        <v>9672.918574033116</v>
      </c>
      <c r="I25">
        <f>'Input-Graph'!$K$20-'Input-Graph'!$N$14/Intermediate!K25</f>
        <v>5155.500000000007</v>
      </c>
      <c r="J25">
        <f t="shared" si="3"/>
        <v>-26579180.250000075</v>
      </c>
      <c r="K25">
        <f>('Input-Graph'!$N$5-((2*'Input-Graph'!A29/'Input-Graph'!$N$7)+'Input-Graph'!$N$8))*'Input-Graph'!$N$6</f>
        <v>2744</v>
      </c>
    </row>
    <row r="26" spans="1:11" ht="12.75">
      <c r="A26" s="4">
        <f>'Input-Graph'!$K$21+'Input-Graph'!$K$27/'Input-Graph'!A30</f>
        <v>9859693748.862064</v>
      </c>
      <c r="B26">
        <f>SQRT('Input-Graph'!$K$21/(2*PI()))*'Input-Graph'!$K$27*EXP(J26/(2*'Input-Graph'!$K$21))/('Input-Graph'!A30*A26)</f>
        <v>13852.057514119457</v>
      </c>
      <c r="C26">
        <f t="shared" si="4"/>
        <v>-2332.205113369512</v>
      </c>
      <c r="D26">
        <f>POWER('Input-Graph'!$K$21,1.5)*EXP(J26/(2*'Input-Graph'!$K$21))/(A26*SQRT(2*PI()))</f>
        <v>3212.1244808574106</v>
      </c>
      <c r="E26">
        <f t="shared" si="5"/>
        <v>879.9193674878984</v>
      </c>
      <c r="F26" s="6">
        <f>I26*NORMDIST(-I26*SQRT(A26)/'Input-Graph'!$K$21,0,1,1)</f>
        <v>2017.5615781515633</v>
      </c>
      <c r="G26" s="6">
        <f>-('Input-Graph'!$K$21*EXP(Intermediate!J26*Intermediate!A26/(2*'Input-Graph'!$K$21*'Input-Graph'!$K$21))/SQRT(2*PI()*Intermediate!A26))</f>
        <v>-7178.41137268781</v>
      </c>
      <c r="H26">
        <f t="shared" si="6"/>
        <v>9571.127087071109</v>
      </c>
      <c r="I26">
        <f>'Input-Graph'!$K$20-'Input-Graph'!$N$14/Intermediate!K26</f>
        <v>5155.500000000007</v>
      </c>
      <c r="J26">
        <f t="shared" si="3"/>
        <v>-26579180.250000075</v>
      </c>
      <c r="K26">
        <f>('Input-Graph'!$N$5-((2*'Input-Graph'!A30/'Input-Graph'!$N$7)+'Input-Graph'!$N$8))*'Input-Graph'!$N$6</f>
        <v>2742</v>
      </c>
    </row>
    <row r="27" spans="1:11" ht="12.75">
      <c r="A27" s="4">
        <f>'Input-Graph'!$K$21+'Input-Graph'!$K$27/'Input-Graph'!A31</f>
        <v>9592902866.999996</v>
      </c>
      <c r="B27">
        <f>SQRT('Input-Graph'!$K$21/(2*PI()))*'Input-Graph'!$K$27*EXP(J27/(2*'Input-Graph'!$K$21))/('Input-Graph'!A31*A27)</f>
        <v>13762.724229421383</v>
      </c>
      <c r="C27">
        <f t="shared" si="4"/>
        <v>-2332.205113369512</v>
      </c>
      <c r="D27">
        <f>POWER('Input-Graph'!$K$21,1.5)*EXP(J27/(2*'Input-Graph'!$K$21))/(A27*SQRT(2*PI()))</f>
        <v>3301.4577655554854</v>
      </c>
      <c r="E27">
        <f t="shared" si="5"/>
        <v>969.2526521859731</v>
      </c>
      <c r="F27" s="6">
        <f>I27*NORMDIST(-I27*SQRT(A27)/'Input-Graph'!$K$21,0,1,1)</f>
        <v>2025.004825422475</v>
      </c>
      <c r="G27" s="6">
        <f>-('Input-Graph'!$K$21*EXP(Intermediate!J27*Intermediate!A27/(2*'Input-Graph'!$K$21*'Input-Graph'!$K$21))/SQRT(2*PI()*Intermediate!A27))</f>
        <v>-7285.041855717655</v>
      </c>
      <c r="H27">
        <f t="shared" si="6"/>
        <v>9471.939851312174</v>
      </c>
      <c r="I27">
        <f>'Input-Graph'!$K$20-'Input-Graph'!$N$14/Intermediate!K27</f>
        <v>5155.500000000007</v>
      </c>
      <c r="J27">
        <f t="shared" si="3"/>
        <v>-26579180.250000075</v>
      </c>
      <c r="K27">
        <f>('Input-Graph'!$N$5-((2*'Input-Graph'!A31/'Input-Graph'!$N$7)+'Input-Graph'!$N$8))*'Input-Graph'!$N$6</f>
        <v>2740</v>
      </c>
    </row>
    <row r="28" spans="1:11" ht="12.75">
      <c r="A28" s="4">
        <f>'Input-Graph'!$K$21+'Input-Graph'!$K$27/'Input-Graph'!A32</f>
        <v>9343324300.096771</v>
      </c>
      <c r="B28">
        <f>SQRT('Input-Graph'!$K$21/(2*PI()))*'Input-Graph'!$K$27*EXP(J28/(2*'Input-Graph'!$K$21))/('Input-Graph'!A32*A28)</f>
        <v>13674.535799762536</v>
      </c>
      <c r="C28">
        <f t="shared" si="4"/>
        <v>-2332.205113369512</v>
      </c>
      <c r="D28">
        <f>POWER('Input-Graph'!$K$21,1.5)*EXP(J28/(2*'Input-Graph'!$K$21))/(A28*SQRT(2*PI()))</f>
        <v>3389.64619521433</v>
      </c>
      <c r="E28">
        <f t="shared" si="5"/>
        <v>1057.4410818448177</v>
      </c>
      <c r="F28" s="6">
        <f>I28*NORMDIST(-I28*SQRT(A28)/'Input-Graph'!$K$21,0,1,1)</f>
        <v>2032.069181441722</v>
      </c>
      <c r="G28" s="6">
        <f>-('Input-Graph'!$K$21*EXP(Intermediate!J28*Intermediate!A28/(2*'Input-Graph'!$K$21*'Input-Graph'!$K$21))/SQRT(2*PI()*Intermediate!A28))</f>
        <v>-7388.810741242768</v>
      </c>
      <c r="H28">
        <f t="shared" si="6"/>
        <v>9375.235321806307</v>
      </c>
      <c r="I28">
        <f>'Input-Graph'!$K$20-'Input-Graph'!$N$14/Intermediate!K28</f>
        <v>5155.500000000007</v>
      </c>
      <c r="J28">
        <f t="shared" si="3"/>
        <v>-26579180.250000075</v>
      </c>
      <c r="K28">
        <f>('Input-Graph'!$N$5-((2*'Input-Graph'!A32/'Input-Graph'!$N$7)+'Input-Graph'!$N$8))*'Input-Graph'!$N$6</f>
        <v>2738</v>
      </c>
    </row>
    <row r="29" spans="1:11" ht="12.75">
      <c r="A29" s="4">
        <f>'Input-Graph'!$K$21+'Input-Graph'!$K$27/'Input-Graph'!A33</f>
        <v>9109344393.624996</v>
      </c>
      <c r="B29">
        <f>SQRT('Input-Graph'!$K$21/(2*PI()))*'Input-Graph'!$K$27*EXP(J29/(2*'Input-Graph'!$K$21))/('Input-Graph'!A33*A29)</f>
        <v>13587.470357348953</v>
      </c>
      <c r="C29">
        <f t="shared" si="4"/>
        <v>-2332.205113369512</v>
      </c>
      <c r="D29">
        <f>POWER('Input-Graph'!$K$21,1.5)*EXP(J29/(2*'Input-Graph'!$K$21))/(A29*SQRT(2*PI()))</f>
        <v>3476.7116376279137</v>
      </c>
      <c r="E29">
        <f t="shared" si="5"/>
        <v>1144.5065242584014</v>
      </c>
      <c r="F29" s="6">
        <f>I29*NORMDIST(-I29*SQRT(A29)/'Input-Graph'!$K$21,0,1,1)</f>
        <v>2038.7844804028666</v>
      </c>
      <c r="G29" s="6">
        <f>-('Input-Graph'!$K$21*EXP(Intermediate!J29*Intermediate!A29/(2*'Input-Graph'!$K$21*'Input-Graph'!$K$21))/SQRT(2*PI()*Intermediate!A29))</f>
        <v>-7489.860629465832</v>
      </c>
      <c r="H29">
        <f t="shared" si="6"/>
        <v>9280.900732544393</v>
      </c>
      <c r="I29">
        <f>'Input-Graph'!$K$20-'Input-Graph'!$N$14/Intermediate!K29</f>
        <v>5155.500000000007</v>
      </c>
      <c r="J29">
        <f t="shared" si="3"/>
        <v>-26579180.250000075</v>
      </c>
      <c r="K29">
        <f>('Input-Graph'!$N$5-((2*'Input-Graph'!A33/'Input-Graph'!$N$7)+'Input-Graph'!$N$8))*'Input-Graph'!$N$6</f>
        <v>2736</v>
      </c>
    </row>
    <row r="30" spans="1:11" ht="12.75">
      <c r="A30" s="4">
        <f>'Input-Graph'!$K$21+'Input-Graph'!$K$27/'Input-Graph'!A34</f>
        <v>8889545087.545452</v>
      </c>
      <c r="B30">
        <f>SQRT('Input-Graph'!$K$21/(2*PI()))*'Input-Graph'!$K$27*EXP(J30/(2*'Input-Graph'!$K$21))/('Input-Graph'!A34*A30)</f>
        <v>13501.506587790043</v>
      </c>
      <c r="C30">
        <f t="shared" si="4"/>
        <v>-2332.205113369512</v>
      </c>
      <c r="D30">
        <f>POWER('Input-Graph'!$K$21,1.5)*EXP(J30/(2*'Input-Graph'!$K$21))/(A30*SQRT(2*PI()))</f>
        <v>3562.6754071868227</v>
      </c>
      <c r="E30">
        <f t="shared" si="5"/>
        <v>1230.4702938173104</v>
      </c>
      <c r="F30" s="6">
        <f>I30*NORMDIST(-I30*SQRT(A30)/'Input-Graph'!$K$21,0,1,1)</f>
        <v>2045.177401319379</v>
      </c>
      <c r="G30" s="6">
        <f>-('Input-Graph'!$K$21*EXP(Intermediate!J30*Intermediate!A30/(2*'Input-Graph'!$K$21*'Input-Graph'!$K$21))/SQRT(2*PI()*Intermediate!A30))</f>
        <v>-7588.323055129085</v>
      </c>
      <c r="H30">
        <f t="shared" si="6"/>
        <v>9188.83122779765</v>
      </c>
      <c r="I30">
        <f>'Input-Graph'!$K$20-'Input-Graph'!$N$14/Intermediate!K30</f>
        <v>5155.500000000007</v>
      </c>
      <c r="J30">
        <f t="shared" si="3"/>
        <v>-26579180.250000075</v>
      </c>
      <c r="K30">
        <f>('Input-Graph'!$N$5-((2*'Input-Graph'!A34/'Input-Graph'!$N$7)+'Input-Graph'!$N$8))*'Input-Graph'!$N$6</f>
        <v>2734</v>
      </c>
    </row>
    <row r="31" spans="1:11" ht="12.75">
      <c r="A31" s="4">
        <f>'Input-Graph'!$K$21+'Input-Graph'!$K$27/'Input-Graph'!A35</f>
        <v>8682675152.411762</v>
      </c>
      <c r="B31">
        <f>SQRT('Input-Graph'!$K$21/(2*PI()))*'Input-Graph'!$K$27*EXP(J31/(2*'Input-Graph'!$K$21))/('Input-Graph'!A35*A31)</f>
        <v>13416.623712702587</v>
      </c>
      <c r="C31">
        <f t="shared" si="4"/>
        <v>-2332.205113369512</v>
      </c>
      <c r="D31">
        <f>POWER('Input-Graph'!$K$21,1.5)*EXP(J31/(2*'Input-Graph'!$K$21))/(A31*SQRT(2*PI()))</f>
        <v>3647.5582822742795</v>
      </c>
      <c r="E31">
        <f t="shared" si="5"/>
        <v>1315.3531689047672</v>
      </c>
      <c r="F31" s="6">
        <f>I31*NORMDIST(-I31*SQRT(A31)/'Input-Graph'!$K$21,0,1,1)</f>
        <v>2051.2718829499863</v>
      </c>
      <c r="G31" s="6">
        <f>-('Input-Graph'!$K$21*EXP(Intermediate!J31*Intermediate!A31/(2*'Input-Graph'!$K$21*'Input-Graph'!$K$21))/SQRT(2*PI()*Intermediate!A31))</f>
        <v>-7684.319662802623</v>
      </c>
      <c r="H31">
        <f t="shared" si="6"/>
        <v>9098.929101754718</v>
      </c>
      <c r="I31">
        <f>'Input-Graph'!$K$20-'Input-Graph'!$N$14/Intermediate!K31</f>
        <v>5155.500000000007</v>
      </c>
      <c r="J31">
        <f t="shared" si="3"/>
        <v>-26579180.250000075</v>
      </c>
      <c r="K31">
        <f>('Input-Graph'!$N$5-((2*'Input-Graph'!A35/'Input-Graph'!$N$7)+'Input-Graph'!$N$8))*'Input-Graph'!$N$6</f>
        <v>2732</v>
      </c>
    </row>
    <row r="32" spans="1:11" ht="12.75">
      <c r="A32" s="4">
        <f>'Input-Graph'!$K$21+'Input-Graph'!$K$27/'Input-Graph'!A36</f>
        <v>8487626356.428568</v>
      </c>
      <c r="B32">
        <f>SQRT('Input-Graph'!$K$21/(2*PI()))*'Input-Graph'!$K$27*EXP(J32/(2*'Input-Graph'!$K$21))/('Input-Graph'!A36*A32)</f>
        <v>13332.801472966827</v>
      </c>
      <c r="C32">
        <f t="shared" si="4"/>
        <v>-2332.205113369512</v>
      </c>
      <c r="D32">
        <f>POWER('Input-Graph'!$K$21,1.5)*EXP(J32/(2*'Input-Graph'!$K$21))/(A32*SQRT(2*PI()))</f>
        <v>3731.380522010041</v>
      </c>
      <c r="E32">
        <f t="shared" si="5"/>
        <v>1399.175408640529</v>
      </c>
      <c r="F32" s="6">
        <f>I32*NORMDIST(-I32*SQRT(A32)/'Input-Graph'!$K$21,0,1,1)</f>
        <v>2057.089474031386</v>
      </c>
      <c r="G32" s="6">
        <f>-('Input-Graph'!$K$21*EXP(Intermediate!J32*Intermediate!A32/(2*'Input-Graph'!$K$21*'Input-Graph'!$K$21))/SQRT(2*PI()*Intermediate!A32))</f>
        <v>-7777.963225292453</v>
      </c>
      <c r="H32">
        <f t="shared" si="6"/>
        <v>9011.103130346288</v>
      </c>
      <c r="I32">
        <f>'Input-Graph'!$K$20-'Input-Graph'!$N$14/Intermediate!K32</f>
        <v>5155.500000000007</v>
      </c>
      <c r="J32">
        <f t="shared" si="3"/>
        <v>-26579180.250000075</v>
      </c>
      <c r="K32">
        <f>('Input-Graph'!$N$5-((2*'Input-Graph'!A36/'Input-Graph'!$N$7)+'Input-Graph'!$N$8))*'Input-Graph'!$N$6</f>
        <v>2729.9999999999995</v>
      </c>
    </row>
    <row r="33" spans="1:11" ht="12.75">
      <c r="A33" s="4">
        <f>'Input-Graph'!$K$21+'Input-Graph'!$K$27/'Input-Graph'!A37</f>
        <v>8303413604.666663</v>
      </c>
      <c r="B33">
        <f>SQRT('Input-Graph'!$K$21/(2*PI()))*'Input-Graph'!$K$27*EXP(J33/(2*'Input-Graph'!$K$21))/('Input-Graph'!A37*A33)</f>
        <v>13250.02011260632</v>
      </c>
      <c r="C33">
        <f t="shared" si="4"/>
        <v>-2332.205113369512</v>
      </c>
      <c r="D33">
        <f>POWER('Input-Graph'!$K$21,1.5)*EXP(J33/(2*'Input-Graph'!$K$21))/(A33*SQRT(2*PI()))</f>
        <v>3814.1618823705476</v>
      </c>
      <c r="E33">
        <f t="shared" si="5"/>
        <v>1481.9567690010354</v>
      </c>
      <c r="F33" s="6">
        <f>I33*NORMDIST(-I33*SQRT(A33)/'Input-Graph'!$K$21,0,1,1)</f>
        <v>2062.649630400055</v>
      </c>
      <c r="G33" s="6">
        <f>-('Input-Graph'!$K$21*EXP(Intermediate!J33*Intermediate!A33/(2*'Input-Graph'!$K$21*'Input-Graph'!$K$21))/SQRT(2*PI()*Intermediate!A33))</f>
        <v>-7869.358530101695</v>
      </c>
      <c r="H33">
        <f t="shared" si="6"/>
        <v>8925.267981905716</v>
      </c>
      <c r="I33">
        <f>'Input-Graph'!$K$20-'Input-Graph'!$N$14/Intermediate!K33</f>
        <v>5155.500000000007</v>
      </c>
      <c r="J33">
        <f t="shared" si="3"/>
        <v>-26579180.250000075</v>
      </c>
      <c r="K33">
        <f>('Input-Graph'!$N$5-((2*'Input-Graph'!A37/'Input-Graph'!$N$7)+'Input-Graph'!$N$8))*'Input-Graph'!$N$6</f>
        <v>2728</v>
      </c>
    </row>
    <row r="34" spans="1:11" ht="12.75">
      <c r="A34" s="4">
        <f>'Input-Graph'!$K$21+'Input-Graph'!$K$27/'Input-Graph'!A38</f>
        <v>8129158298.945943</v>
      </c>
      <c r="B34">
        <f>SQRT('Input-Graph'!$K$21/(2*PI()))*'Input-Graph'!$K$27*EXP(J34/(2*'Input-Graph'!$K$21))/('Input-Graph'!A38*A34)</f>
        <v>13168.260363264622</v>
      </c>
      <c r="C34">
        <f t="shared" si="4"/>
        <v>-2332.205113369512</v>
      </c>
      <c r="D34">
        <f>POWER('Input-Graph'!$K$21,1.5)*EXP(J34/(2*'Input-Graph'!$K$21))/(A34*SQRT(2*PI()))</f>
        <v>3895.921631712245</v>
      </c>
      <c r="E34">
        <f t="shared" si="5"/>
        <v>1563.7165183427328</v>
      </c>
      <c r="F34" s="6">
        <f>I34*NORMDIST(-I34*SQRT(A34)/'Input-Graph'!$K$21,0,1,1)</f>
        <v>2067.9699682578207</v>
      </c>
      <c r="G34" s="6">
        <f>-('Input-Graph'!$K$21*EXP(Intermediate!J34*Intermediate!A34/(2*'Input-Graph'!$K$21*'Input-Graph'!$K$21))/SQRT(2*PI()*Intermediate!A34))</f>
        <v>-7958.603154323102</v>
      </c>
      <c r="H34">
        <f t="shared" si="6"/>
        <v>8841.343695542075</v>
      </c>
      <c r="I34">
        <f>'Input-Graph'!$K$20-'Input-Graph'!$N$14/Intermediate!K34</f>
        <v>5155.500000000007</v>
      </c>
      <c r="J34">
        <f t="shared" si="3"/>
        <v>-26579180.250000075</v>
      </c>
      <c r="K34">
        <f>('Input-Graph'!$N$5-((2*'Input-Graph'!A38/'Input-Graph'!$N$7)+'Input-Graph'!$N$8))*'Input-Graph'!$N$6</f>
        <v>2726</v>
      </c>
    </row>
    <row r="35" spans="1:11" ht="12.75">
      <c r="A35" s="4">
        <f>'Input-Graph'!$K$21+'Input-Graph'!$K$27/'Input-Graph'!A39</f>
        <v>7964074325.10526</v>
      </c>
      <c r="B35">
        <f>SQRT('Input-Graph'!$K$21/(2*PI()))*'Input-Graph'!$K$27*EXP(J35/(2*'Input-Graph'!$K$21))/('Input-Graph'!A39*A35)</f>
        <v>13087.503429253156</v>
      </c>
      <c r="C35">
        <f t="shared" si="4"/>
        <v>-2332.205113369512</v>
      </c>
      <c r="D35">
        <f>POWER('Input-Graph'!$K$21,1.5)*EXP(J35/(2*'Input-Graph'!$K$21))/(A35*SQRT(2*PI()))</f>
        <v>3976.678565723711</v>
      </c>
      <c r="E35">
        <f t="shared" si="5"/>
        <v>1644.4734523541988</v>
      </c>
      <c r="F35" s="6">
        <f>I35*NORMDIST(-I35*SQRT(A35)/'Input-Graph'!$K$21,0,1,1)</f>
        <v>2073.0664810247176</v>
      </c>
      <c r="G35" s="6">
        <f>-('Input-Graph'!$K$21*EXP(Intermediate!J35*Intermediate!A35/(2*'Input-Graph'!$K$21*'Input-Graph'!$K$21))/SQRT(2*PI()*Intermediate!A35))</f>
        <v>-8045.788144719673</v>
      </c>
      <c r="H35">
        <f t="shared" si="6"/>
        <v>8759.2552179124</v>
      </c>
      <c r="I35">
        <f>'Input-Graph'!$K$20-'Input-Graph'!$N$14/Intermediate!K35</f>
        <v>5155.500000000007</v>
      </c>
      <c r="J35">
        <f t="shared" si="3"/>
        <v>-26579180.250000075</v>
      </c>
      <c r="K35">
        <f>('Input-Graph'!$N$5-((2*'Input-Graph'!A39/'Input-Graph'!$N$7)+'Input-Graph'!$N$8))*'Input-Graph'!$N$6</f>
        <v>2724</v>
      </c>
    </row>
    <row r="36" spans="1:11" ht="12.75">
      <c r="A36" s="4">
        <f>'Input-Graph'!$K$21+'Input-Graph'!$K$27/'Input-Graph'!A40</f>
        <v>7807456196.07692</v>
      </c>
      <c r="B36">
        <f>SQRT('Input-Graph'!$K$21/(2*PI()))*'Input-Graph'!$K$27*EXP(J36/(2*'Input-Graph'!$K$21))/('Input-Graph'!A40*A36)</f>
        <v>13007.730973145917</v>
      </c>
      <c r="C36">
        <f t="shared" si="4"/>
        <v>-2332.205113369512</v>
      </c>
      <c r="D36">
        <f>POWER('Input-Graph'!$K$21,1.5)*EXP(J36/(2*'Input-Graph'!$K$21))/(A36*SQRT(2*PI()))</f>
        <v>4056.451021830952</v>
      </c>
      <c r="E36">
        <f t="shared" si="5"/>
        <v>1724.2459084614397</v>
      </c>
      <c r="F36" s="6">
        <f>I36*NORMDIST(-I36*SQRT(A36)/'Input-Graph'!$K$21,0,1,1)</f>
        <v>2077.95372580281</v>
      </c>
      <c r="G36" s="6">
        <f>-('Input-Graph'!$K$21*EXP(Intermediate!J36*Intermediate!A36/(2*'Input-Graph'!$K$21*'Input-Graph'!$K$21))/SQRT(2*PI()*Intermediate!A36))</f>
        <v>-8130.998616851314</v>
      </c>
      <c r="H36">
        <f t="shared" si="6"/>
        <v>8678.931990558853</v>
      </c>
      <c r="I36">
        <f>'Input-Graph'!$K$20-'Input-Graph'!$N$14/Intermediate!K36</f>
        <v>5155.500000000007</v>
      </c>
      <c r="J36">
        <f t="shared" si="3"/>
        <v>-26579180.250000075</v>
      </c>
      <c r="K36">
        <f>('Input-Graph'!$N$5-((2*'Input-Graph'!A40/'Input-Graph'!$N$7)+'Input-Graph'!$N$8))*'Input-Graph'!$N$6</f>
        <v>2722</v>
      </c>
    </row>
    <row r="37" spans="1:11" ht="12.75">
      <c r="A37" s="4">
        <f>'Input-Graph'!$K$21+'Input-Graph'!$K$27/'Input-Graph'!A41</f>
        <v>7658668973.499997</v>
      </c>
      <c r="B37">
        <f>SQRT('Input-Graph'!$K$21/(2*PI()))*'Input-Graph'!$K$27*EXP(J37/(2*'Input-Graph'!$K$21))/('Input-Graph'!A41*A37)</f>
        <v>12928.925101897805</v>
      </c>
      <c r="C37">
        <f t="shared" si="4"/>
        <v>-2332.205113369512</v>
      </c>
      <c r="D37">
        <f>POWER('Input-Graph'!$K$21,1.5)*EXP(J37/(2*'Input-Graph'!$K$21))/(A37*SQRT(2*PI()))</f>
        <v>4135.256893079063</v>
      </c>
      <c r="E37">
        <f t="shared" si="5"/>
        <v>1803.0517797095508</v>
      </c>
      <c r="F37" s="6">
        <f>I37*NORMDIST(-I37*SQRT(A37)/'Input-Graph'!$K$21,0,1,1)</f>
        <v>2082.6449843540513</v>
      </c>
      <c r="G37" s="6">
        <f>-('Input-Graph'!$K$21*EXP(Intermediate!J37*Intermediate!A37/(2*'Input-Graph'!$K$21*'Input-Graph'!$K$21))/SQRT(2*PI()*Intermediate!A37))</f>
        <v>-8214.314284770484</v>
      </c>
      <c r="H37">
        <f t="shared" si="6"/>
        <v>8600.307581190922</v>
      </c>
      <c r="I37">
        <f>'Input-Graph'!$K$20-'Input-Graph'!$N$14/Intermediate!K37</f>
        <v>5155.500000000007</v>
      </c>
      <c r="J37">
        <f t="shared" si="3"/>
        <v>-26579180.250000075</v>
      </c>
      <c r="K37">
        <f>('Input-Graph'!$N$5-((2*'Input-Graph'!A41/'Input-Graph'!$N$7)+'Input-Graph'!$N$8))*'Input-Graph'!$N$6</f>
        <v>2720</v>
      </c>
    </row>
    <row r="38" spans="1:11" ht="12.75">
      <c r="A38" s="4">
        <f>'Input-Graph'!$K$21+'Input-Graph'!$K$27/'Input-Graph'!A42</f>
        <v>7517139664.21951</v>
      </c>
      <c r="B38">
        <f>SQRT('Input-Graph'!$K$21/(2*PI()))*'Input-Graph'!$K$27*EXP(J38/(2*'Input-Graph'!$K$21))/('Input-Graph'!A42*A38)</f>
        <v>12851.068353464541</v>
      </c>
      <c r="C38">
        <f t="shared" si="4"/>
        <v>-2332.205113369512</v>
      </c>
      <c r="D38">
        <f>POWER('Input-Graph'!$K$21,1.5)*EXP(J38/(2*'Input-Graph'!$K$21))/(A38*SQRT(2*PI()))</f>
        <v>4213.113641512327</v>
      </c>
      <c r="E38">
        <f t="shared" si="5"/>
        <v>1880.9085281428152</v>
      </c>
      <c r="F38" s="6">
        <f>I38*NORMDIST(-I38*SQRT(A38)/'Input-Graph'!$K$21,0,1,1)</f>
        <v>2087.1524026051256</v>
      </c>
      <c r="G38" s="6">
        <f>-('Input-Graph'!$K$21*EXP(Intermediate!J38*Intermediate!A38/(2*'Input-Graph'!$K$21*'Input-Graph'!$K$21))/SQRT(2*PI()*Intermediate!A38))</f>
        <v>-8295.809930917134</v>
      </c>
      <c r="H38">
        <f t="shared" si="6"/>
        <v>8523.319353295348</v>
      </c>
      <c r="I38">
        <f>'Input-Graph'!$K$20-'Input-Graph'!$N$14/Intermediate!K38</f>
        <v>5155.500000000007</v>
      </c>
      <c r="J38">
        <f t="shared" si="3"/>
        <v>-26579180.250000075</v>
      </c>
      <c r="K38">
        <f>('Input-Graph'!$N$5-((2*'Input-Graph'!A42/'Input-Graph'!$N$7)+'Input-Graph'!$N$8))*'Input-Graph'!$N$6</f>
        <v>2718</v>
      </c>
    </row>
    <row r="39" spans="1:11" ht="12.75">
      <c r="A39" s="4">
        <f>'Input-Graph'!$K$21+'Input-Graph'!$K$27/'Input-Graph'!A43</f>
        <v>7382349845.8571415</v>
      </c>
      <c r="B39">
        <f>SQRT('Input-Graph'!$K$21/(2*PI()))*'Input-Graph'!$K$27*EXP(J39/(2*'Input-Graph'!$K$21))/('Input-Graph'!A43*A39)</f>
        <v>12774.143683903107</v>
      </c>
      <c r="C39">
        <f t="shared" si="4"/>
        <v>-2332.205113369512</v>
      </c>
      <c r="D39">
        <f>POWER('Input-Graph'!$K$21,1.5)*EXP(J39/(2*'Input-Graph'!$K$21))/(A39*SQRT(2*PI()))</f>
        <v>4290.038311073761</v>
      </c>
      <c r="E39">
        <f t="shared" si="5"/>
        <v>1957.833197704249</v>
      </c>
      <c r="F39" s="6">
        <f>I39*NORMDIST(-I39*SQRT(A39)/'Input-Graph'!$K$21,0,1,1)</f>
        <v>2091.48711198078</v>
      </c>
      <c r="G39" s="6">
        <f>-('Input-Graph'!$K$21*EXP(Intermediate!J39*Intermediate!A39/(2*'Input-Graph'!$K$21*'Input-Graph'!$K$21))/SQRT(2*PI()*Intermediate!A39))</f>
        <v>-8375.555824300736</v>
      </c>
      <c r="H39">
        <f t="shared" si="6"/>
        <v>8447.908169287399</v>
      </c>
      <c r="I39">
        <f>'Input-Graph'!$K$20-'Input-Graph'!$N$14/Intermediate!K39</f>
        <v>5155.500000000007</v>
      </c>
      <c r="J39">
        <f t="shared" si="3"/>
        <v>-26579180.250000075</v>
      </c>
      <c r="K39">
        <f>('Input-Graph'!$N$5-((2*'Input-Graph'!A43/'Input-Graph'!$N$7)+'Input-Graph'!$N$8))*'Input-Graph'!$N$6</f>
        <v>2716</v>
      </c>
    </row>
    <row r="40" spans="1:11" ht="12.75">
      <c r="A40" s="4">
        <f>'Input-Graph'!$K$21+'Input-Graph'!$K$27/'Input-Graph'!A44</f>
        <v>7253829321.372092</v>
      </c>
      <c r="B40">
        <f>SQRT('Input-Graph'!$K$21/(2*PI()))*'Input-Graph'!$K$27*EXP(J40/(2*'Input-Graph'!$K$21))/('Input-Graph'!A44*A40)</f>
        <v>12698.134454932737</v>
      </c>
      <c r="C40">
        <f t="shared" si="4"/>
        <v>-2332.205113369512</v>
      </c>
      <c r="D40">
        <f>POWER('Input-Graph'!$K$21,1.5)*EXP(J40/(2*'Input-Graph'!$K$21))/(A40*SQRT(2*PI()))</f>
        <v>4366.047540044132</v>
      </c>
      <c r="E40">
        <f t="shared" si="5"/>
        <v>2033.8424266746197</v>
      </c>
      <c r="F40" s="6">
        <f>I40*NORMDIST(-I40*SQRT(A40)/'Input-Graph'!$K$21,0,1,1)</f>
        <v>2095.6593352953664</v>
      </c>
      <c r="G40" s="6">
        <f>-('Input-Graph'!$K$21*EXP(Intermediate!J40*Intermediate!A40/(2*'Input-Graph'!$K$21*'Input-Graph'!$K$21))/SQRT(2*PI()*Intermediate!A40))</f>
        <v>-8453.6180937929</v>
      </c>
      <c r="H40">
        <f t="shared" si="6"/>
        <v>8374.018123109823</v>
      </c>
      <c r="I40">
        <f>'Input-Graph'!$K$20-'Input-Graph'!$N$14/Intermediate!K40</f>
        <v>5155.500000000007</v>
      </c>
      <c r="J40">
        <f t="shared" si="3"/>
        <v>-26579180.250000075</v>
      </c>
      <c r="K40">
        <f>('Input-Graph'!$N$5-((2*'Input-Graph'!A44/'Input-Graph'!$N$7)+'Input-Graph'!$N$8))*'Input-Graph'!$N$6</f>
        <v>2714</v>
      </c>
    </row>
    <row r="41" spans="1:11" ht="12.75">
      <c r="A41" s="4">
        <f>'Input-Graph'!$K$21+'Input-Graph'!$K$27/'Input-Graph'!A45</f>
        <v>7131150638.90909</v>
      </c>
      <c r="B41">
        <f>SQRT('Input-Graph'!$K$21/(2*PI()))*'Input-Graph'!$K$27*EXP(J41/(2*'Input-Graph'!$K$21))/('Input-Graph'!A45*A41)</f>
        <v>12623.024421937365</v>
      </c>
      <c r="C41">
        <f t="shared" si="4"/>
        <v>-2332.205113369512</v>
      </c>
      <c r="D41">
        <f>POWER('Input-Graph'!$K$21,1.5)*EXP(J41/(2*'Input-Graph'!$K$21))/(A41*SQRT(2*PI()))</f>
        <v>4441.157573039505</v>
      </c>
      <c r="E41">
        <f t="shared" si="5"/>
        <v>2108.952459669993</v>
      </c>
      <c r="F41" s="6">
        <f>I41*NORMDIST(-I41*SQRT(A41)/'Input-Graph'!$K$21,0,1,1)</f>
        <v>2099.678479470136</v>
      </c>
      <c r="G41" s="6">
        <f>-('Input-Graph'!$K$21*EXP(Intermediate!J41*Intermediate!A41/(2*'Input-Graph'!$K$21*'Input-Graph'!$K$21))/SQRT(2*PI()*Intermediate!A41))</f>
        <v>-8530.05906231267</v>
      </c>
      <c r="H41">
        <f t="shared" si="6"/>
        <v>8301.596298764824</v>
      </c>
      <c r="I41">
        <f>'Input-Graph'!$K$20-'Input-Graph'!$N$14/Intermediate!K41</f>
        <v>5155.500000000007</v>
      </c>
      <c r="J41">
        <f t="shared" si="3"/>
        <v>-26579180.250000075</v>
      </c>
      <c r="K41">
        <f>('Input-Graph'!$N$5-((2*'Input-Graph'!A45/'Input-Graph'!$N$7)+'Input-Graph'!$N$8))*'Input-Graph'!$N$6</f>
        <v>2711.9999999999995</v>
      </c>
    </row>
    <row r="42" spans="1:11" ht="12.75">
      <c r="A42" s="4">
        <f>'Input-Graph'!$K$21+'Input-Graph'!$K$27/'Input-Graph'!A46</f>
        <v>7013924342.333333</v>
      </c>
      <c r="B42">
        <f>SQRT('Input-Graph'!$K$21/(2*PI()))*'Input-Graph'!$K$27*EXP(J42/(2*'Input-Graph'!$K$21))/('Input-Graph'!A46*A42)</f>
        <v>12548.797722391357</v>
      </c>
      <c r="C42">
        <f t="shared" si="4"/>
        <v>-2332.205113369512</v>
      </c>
      <c r="D42">
        <f>POWER('Input-Graph'!$K$21,1.5)*EXP(J42/(2*'Input-Graph'!$K$21))/(A42*SQRT(2*PI()))</f>
        <v>4515.384272585512</v>
      </c>
      <c r="E42">
        <f t="shared" si="5"/>
        <v>2183.179159216</v>
      </c>
      <c r="F42" s="6">
        <f>I42*NORMDIST(-I42*SQRT(A42)/'Input-Graph'!$K$21,0,1,1)</f>
        <v>2103.5532169683634</v>
      </c>
      <c r="G42" s="6">
        <f>-('Input-Graph'!$K$21*EXP(Intermediate!J42*Intermediate!A42/(2*'Input-Graph'!$K$21*'Input-Graph'!$K$21))/SQRT(2*PI()*Intermediate!A42))</f>
        <v>-8604.937546824483</v>
      </c>
      <c r="H42">
        <f t="shared" si="6"/>
        <v>8230.592551751237</v>
      </c>
      <c r="I42">
        <f>'Input-Graph'!$K$20-'Input-Graph'!$N$14/Intermediate!K42</f>
        <v>5155.500000000007</v>
      </c>
      <c r="J42">
        <f t="shared" si="3"/>
        <v>-26579180.250000075</v>
      </c>
      <c r="K42">
        <f>('Input-Graph'!$N$5-((2*'Input-Graph'!A46/'Input-Graph'!$N$7)+'Input-Graph'!$N$8))*'Input-Graph'!$N$6</f>
        <v>2710</v>
      </c>
    </row>
    <row r="43" spans="1:11" ht="12.75">
      <c r="A43" s="4">
        <f>'Input-Graph'!$K$21+'Input-Graph'!$K$27/'Input-Graph'!A47</f>
        <v>6901794841.26087</v>
      </c>
      <c r="B43">
        <f>SQRT('Input-Graph'!$K$21/(2*PI()))*'Input-Graph'!$K$27*EXP(J43/(2*'Input-Graph'!$K$21))/('Input-Graph'!A47*A43)</f>
        <v>12475.43886469124</v>
      </c>
      <c r="C43">
        <f t="shared" si="4"/>
        <v>-2332.205113369512</v>
      </c>
      <c r="D43">
        <f>POWER('Input-Graph'!$K$21,1.5)*EXP(J43/(2*'Input-Graph'!$K$21))/(A43*SQRT(2*PI()))</f>
        <v>4588.743130285629</v>
      </c>
      <c r="E43">
        <f t="shared" si="5"/>
        <v>2256.538016916117</v>
      </c>
      <c r="F43" s="6">
        <f>I43*NORMDIST(-I43*SQRT(A43)/'Input-Graph'!$K$21,0,1,1)</f>
        <v>2107.2915575338075</v>
      </c>
      <c r="G43" s="6">
        <f>-('Input-Graph'!$K$21*EXP(Intermediate!J43*Intermediate!A43/(2*'Input-Graph'!$K$21*'Input-Graph'!$K$21))/SQRT(2*PI()*Intermediate!A43))</f>
        <v>-8678.309128351735</v>
      </c>
      <c r="H43">
        <f t="shared" si="6"/>
        <v>8160.959310789429</v>
      </c>
      <c r="I43">
        <f>'Input-Graph'!$K$20-'Input-Graph'!$N$14/Intermediate!K43</f>
        <v>5155.500000000007</v>
      </c>
      <c r="J43">
        <f t="shared" si="3"/>
        <v>-26579180.250000075</v>
      </c>
      <c r="K43">
        <f>('Input-Graph'!$N$5-((2*'Input-Graph'!A47/'Input-Graph'!$N$7)+'Input-Graph'!$N$8))*'Input-Graph'!$N$6</f>
        <v>2708</v>
      </c>
    </row>
    <row r="44" spans="1:11" ht="12.75">
      <c r="A44" s="4">
        <f>'Input-Graph'!$K$21+'Input-Graph'!$K$27/'Input-Graph'!A48</f>
        <v>6794436808.31915</v>
      </c>
      <c r="B44">
        <f>SQRT('Input-Graph'!$K$21/(2*PI()))*'Input-Graph'!$K$27*EXP(J44/(2*'Input-Graph'!$K$21))/('Input-Graph'!A48*A44)</f>
        <v>12402.93271737685</v>
      </c>
      <c r="C44">
        <f t="shared" si="4"/>
        <v>-2332.205113369512</v>
      </c>
      <c r="D44">
        <f>POWER('Input-Graph'!$K$21,1.5)*EXP(J44/(2*'Input-Graph'!$K$21))/(A44*SQRT(2*PI()))</f>
        <v>4661.249277600019</v>
      </c>
      <c r="E44">
        <f t="shared" si="5"/>
        <v>2329.044164230507</v>
      </c>
      <c r="F44" s="6">
        <f>I44*NORMDIST(-I44*SQRT(A44)/'Input-Graph'!$K$21,0,1,1)</f>
        <v>2110.9009115665494</v>
      </c>
      <c r="G44" s="6">
        <f>-('Input-Graph'!$K$21*EXP(Intermediate!J44*Intermediate!A44/(2*'Input-Graph'!$K$21*'Input-Graph'!$K$21))/SQRT(2*PI()*Intermediate!A44))</f>
        <v>-8750.226395609994</v>
      </c>
      <c r="H44">
        <f t="shared" si="6"/>
        <v>8092.651397563912</v>
      </c>
      <c r="I44">
        <f>'Input-Graph'!$K$20-'Input-Graph'!$N$14/Intermediate!K44</f>
        <v>5155.500000000007</v>
      </c>
      <c r="J44">
        <f t="shared" si="3"/>
        <v>-26579180.250000075</v>
      </c>
      <c r="K44">
        <f>('Input-Graph'!$N$5-((2*'Input-Graph'!A48/'Input-Graph'!$N$7)+'Input-Graph'!$N$8))*'Input-Graph'!$N$6</f>
        <v>2706</v>
      </c>
    </row>
    <row r="45" spans="1:11" ht="12.75">
      <c r="A45" s="4">
        <f>'Input-Graph'!$K$21+'Input-Graph'!$K$27/'Input-Graph'!A49</f>
        <v>6691552026.750001</v>
      </c>
      <c r="B45">
        <f>SQRT('Input-Graph'!$K$21/(2*PI()))*'Input-Graph'!$K$27*EXP(J45/(2*'Input-Graph'!$K$21))/('Input-Graph'!A49*A45)</f>
        <v>12331.264498726214</v>
      </c>
      <c r="C45">
        <f t="shared" si="4"/>
        <v>-2332.205113369512</v>
      </c>
      <c r="D45">
        <f>POWER('Input-Graph'!$K$21,1.5)*EXP(J45/(2*'Input-Graph'!$K$21))/(A45*SQRT(2*PI()))</f>
        <v>4732.917496250656</v>
      </c>
      <c r="E45">
        <f t="shared" si="5"/>
        <v>2400.7123828811436</v>
      </c>
      <c r="F45" s="6">
        <f>I45*NORMDIST(-I45*SQRT(A45)/'Input-Graph'!$K$21,0,1,1)</f>
        <v>2114.3881462630025</v>
      </c>
      <c r="G45" s="6">
        <f>-('Input-Graph'!$K$21*EXP(Intermediate!J45*Intermediate!A45/(2*'Input-Graph'!$K$21*'Input-Graph'!$K$21))/SQRT(2*PI()*Intermediate!A45))</f>
        <v>-8820.739165361356</v>
      </c>
      <c r="H45">
        <f t="shared" si="6"/>
        <v>8025.625862509005</v>
      </c>
      <c r="I45">
        <f>'Input-Graph'!$K$20-'Input-Graph'!$N$14/Intermediate!K45</f>
        <v>5155.500000000007</v>
      </c>
      <c r="J45">
        <f t="shared" si="3"/>
        <v>-26579180.250000075</v>
      </c>
      <c r="K45">
        <f>('Input-Graph'!$N$5-((2*'Input-Graph'!A49/'Input-Graph'!$N$7)+'Input-Graph'!$N$8))*'Input-Graph'!$N$6</f>
        <v>2704</v>
      </c>
    </row>
    <row r="46" spans="1:11" ht="12.75">
      <c r="A46" s="4">
        <f>'Input-Graph'!$K$21+'Input-Graph'!$K$27/'Input-Graph'!A50</f>
        <v>6592866624.02041</v>
      </c>
      <c r="B46">
        <f>SQRT('Input-Graph'!$K$21/(2*PI()))*'Input-Graph'!$K$27*EXP(J46/(2*'Input-Graph'!$K$21))/('Input-Graph'!A50*A46)</f>
        <v>12260.419766709081</v>
      </c>
      <c r="C46">
        <f t="shared" si="4"/>
        <v>-2332.205113369512</v>
      </c>
      <c r="D46">
        <f>POWER('Input-Graph'!$K$21,1.5)*EXP(J46/(2*'Input-Graph'!$K$21))/(A46*SQRT(2*PI()))</f>
        <v>4803.7622282677885</v>
      </c>
      <c r="E46">
        <f t="shared" si="5"/>
        <v>2471.5571148982763</v>
      </c>
      <c r="F46" s="6">
        <f>I46*NORMDIST(-I46*SQRT(A46)/'Input-Graph'!$K$21,0,1,1)</f>
        <v>2117.7596354753796</v>
      </c>
      <c r="G46" s="6">
        <f>-('Input-Graph'!$K$21*EXP(Intermediate!J46*Intermediate!A46/(2*'Input-Graph'!$K$21*'Input-Graph'!$K$21))/SQRT(2*PI()*Intermediate!A46))</f>
        <v>-8889.894682168231</v>
      </c>
      <c r="H46">
        <f t="shared" si="6"/>
        <v>7959.841834914505</v>
      </c>
      <c r="I46">
        <f>'Input-Graph'!$K$20-'Input-Graph'!$N$14/Intermediate!K46</f>
        <v>5155.500000000007</v>
      </c>
      <c r="J46">
        <f t="shared" si="3"/>
        <v>-26579180.250000075</v>
      </c>
      <c r="K46">
        <f>('Input-Graph'!$N$5-((2*'Input-Graph'!A50/'Input-Graph'!$N$7)+'Input-Graph'!$N$8))*'Input-Graph'!$N$6</f>
        <v>2702</v>
      </c>
    </row>
    <row r="47" spans="1:11" ht="12.75">
      <c r="A47" s="4">
        <f>'Input-Graph'!$K$21+'Input-Graph'!$K$27/'Input-Graph'!A51</f>
        <v>6498128637.400002</v>
      </c>
      <c r="B47">
        <f>SQRT('Input-Graph'!$K$21/(2*PI()))*'Input-Graph'!$K$27*EXP(J47/(2*'Input-Graph'!$K$21))/('Input-Graph'!A51*A47)</f>
        <v>12190.384409284803</v>
      </c>
      <c r="C47">
        <f t="shared" si="4"/>
        <v>-2332.205113369512</v>
      </c>
      <c r="D47">
        <f>POWER('Input-Graph'!$K$21,1.5)*EXP(J47/(2*'Input-Graph'!$K$21))/(A47*SQRT(2*PI()))</f>
        <v>4873.7975856920675</v>
      </c>
      <c r="E47">
        <f t="shared" si="5"/>
        <v>2541.5924723225553</v>
      </c>
      <c r="F47" s="6">
        <f>I47*NORMDIST(-I47*SQRT(A47)/'Input-Graph'!$K$21,0,1,1)</f>
        <v>2121.0213041034017</v>
      </c>
      <c r="G47" s="6">
        <f>-('Input-Graph'!$K$21*EXP(Intermediate!J47*Intermediate!A47/(2*'Input-Graph'!$K$21*'Input-Graph'!$K$21))/SQRT(2*PI()*Intermediate!A47))</f>
        <v>-8957.73779986701</v>
      </c>
      <c r="H47">
        <f t="shared" si="6"/>
        <v>7895.260385843749</v>
      </c>
      <c r="I47">
        <f>'Input-Graph'!$K$20-'Input-Graph'!$N$14/Intermediate!K47</f>
        <v>5155.500000000007</v>
      </c>
      <c r="J47">
        <f t="shared" si="3"/>
        <v>-26579180.250000075</v>
      </c>
      <c r="K47">
        <f>('Input-Graph'!$N$5-((2*'Input-Graph'!A51/'Input-Graph'!$N$7)+'Input-Graph'!$N$8))*'Input-Graph'!$N$6</f>
        <v>2700</v>
      </c>
    </row>
    <row r="48" spans="1:11" ht="12.75">
      <c r="A48" s="4">
        <f>'Input-Graph'!$K$21+'Input-Graph'!$K$27/'Input-Graph'!A52</f>
        <v>6407105865.941178</v>
      </c>
      <c r="B48">
        <f>SQRT('Input-Graph'!$K$21/(2*PI()))*'Input-Graph'!$K$27*EXP(J48/(2*'Input-Graph'!$K$21))/('Input-Graph'!A52*A48)</f>
        <v>12121.14463503084</v>
      </c>
      <c r="C48">
        <f t="shared" si="4"/>
        <v>-2332.205113369512</v>
      </c>
      <c r="D48">
        <f>POWER('Input-Graph'!$K$21,1.5)*EXP(J48/(2*'Input-Graph'!$K$21))/(A48*SQRT(2*PI()))</f>
        <v>4943.037359946032</v>
      </c>
      <c r="E48">
        <f t="shared" si="5"/>
        <v>2610.8322465765195</v>
      </c>
      <c r="F48" s="6">
        <f>I48*NORMDIST(-I48*SQRT(A48)/'Input-Graph'!$K$21,0,1,1)</f>
        <v>2124.1786677121127</v>
      </c>
      <c r="G48" s="6">
        <f>-('Input-Graph'!$K$21*EXP(Intermediate!J48*Intermediate!A48/(2*'Input-Graph'!$K$21*'Input-Graph'!$K$21))/SQRT(2*PI()*Intermediate!A48))</f>
        <v>-9024.311146778187</v>
      </c>
      <c r="H48">
        <f t="shared" si="6"/>
        <v>7831.844402541285</v>
      </c>
      <c r="I48">
        <f>'Input-Graph'!$K$20-'Input-Graph'!$N$14/Intermediate!K48</f>
        <v>5155.500000000007</v>
      </c>
      <c r="J48">
        <f t="shared" si="3"/>
        <v>-26579180.250000075</v>
      </c>
      <c r="K48">
        <f>('Input-Graph'!$N$5-((2*'Input-Graph'!A52/'Input-Graph'!$N$7)+'Input-Graph'!$N$8))*'Input-Graph'!$N$6</f>
        <v>2698</v>
      </c>
    </row>
    <row r="49" spans="1:11" ht="12.75">
      <c r="A49" s="4">
        <f>'Input-Graph'!$K$21+'Input-Graph'!$K$27/'Input-Graph'!A53</f>
        <v>6319583970.307694</v>
      </c>
      <c r="B49">
        <f>SQRT('Input-Graph'!$K$21/(2*PI()))*'Input-Graph'!$K$27*EXP(J49/(2*'Input-Graph'!$K$21))/('Input-Graph'!A53*A49)</f>
        <v>12052.686964088847</v>
      </c>
      <c r="C49">
        <f t="shared" si="4"/>
        <v>-2332.205113369512</v>
      </c>
      <c r="D49">
        <f>POWER('Input-Graph'!$K$21,1.5)*EXP(J49/(2*'Input-Graph'!$K$21))/(A49*SQRT(2*PI()))</f>
        <v>5011.4950308880225</v>
      </c>
      <c r="E49">
        <f t="shared" si="5"/>
        <v>2679.2899175185103</v>
      </c>
      <c r="F49" s="6">
        <f>I49*NORMDIST(-I49*SQRT(A49)/'Input-Graph'!$K$21,0,1,1)</f>
        <v>2127.2368679700803</v>
      </c>
      <c r="G49" s="6">
        <f>-('Input-Graph'!$K$21*EXP(Intermediate!J49*Intermediate!A49/(2*'Input-Graph'!$K$21*'Input-Graph'!$K$21))/SQRT(2*PI()*Intermediate!A49))</f>
        <v>-9089.655276411011</v>
      </c>
      <c r="H49">
        <f t="shared" si="6"/>
        <v>7769.558473166426</v>
      </c>
      <c r="I49">
        <f>'Input-Graph'!$K$20-'Input-Graph'!$N$14/Intermediate!K49</f>
        <v>5155.500000000007</v>
      </c>
      <c r="J49">
        <f t="shared" si="3"/>
        <v>-26579180.250000075</v>
      </c>
      <c r="K49">
        <f>('Input-Graph'!$N$5-((2*'Input-Graph'!A53/'Input-Graph'!$N$7)+'Input-Graph'!$N$8))*'Input-Graph'!$N$6</f>
        <v>2696</v>
      </c>
    </row>
    <row r="50" spans="1:11" ht="12.75">
      <c r="A50" s="4">
        <f>'Input-Graph'!$K$21+'Input-Graph'!$K$27/'Input-Graph'!A54</f>
        <v>6235364787.716984</v>
      </c>
      <c r="B50">
        <f>SQRT('Input-Graph'!$K$21/(2*PI()))*'Input-Graph'!$K$27*EXP(J50/(2*'Input-Graph'!$K$21))/('Input-Graph'!A54*A50)</f>
        <v>11984.998219415846</v>
      </c>
      <c r="C50">
        <f t="shared" si="4"/>
        <v>-2332.205113369512</v>
      </c>
      <c r="D50">
        <f>POWER('Input-Graph'!$K$21,1.5)*EXP(J50/(2*'Input-Graph'!$K$21))/(A50*SQRT(2*PI()))</f>
        <v>5079.183775561024</v>
      </c>
      <c r="E50">
        <f t="shared" si="5"/>
        <v>2746.978662191512</v>
      </c>
      <c r="F50" s="6">
        <f>I50*NORMDIST(-I50*SQRT(A50)/'Input-Graph'!$K$21,0,1,1)</f>
        <v>2130.2007044185957</v>
      </c>
      <c r="G50" s="6">
        <f>-('Input-Graph'!$K$21*EXP(Intermediate!J50*Intermediate!A50/(2*'Input-Graph'!$K$21*'Input-Graph'!$K$21))/SQRT(2*PI()*Intermediate!A50))</f>
        <v>-9153.80880519951</v>
      </c>
      <c r="H50">
        <f t="shared" si="6"/>
        <v>7708.368780826442</v>
      </c>
      <c r="I50">
        <f>'Input-Graph'!$K$20-'Input-Graph'!$N$14/Intermediate!K50</f>
        <v>5155.500000000007</v>
      </c>
      <c r="J50">
        <f t="shared" si="3"/>
        <v>-26579180.250000075</v>
      </c>
      <c r="K50">
        <f>('Input-Graph'!$N$5-((2*'Input-Graph'!A54/'Input-Graph'!$N$7)+'Input-Graph'!$N$8))*'Input-Graph'!$N$6</f>
        <v>2694</v>
      </c>
    </row>
    <row r="51" spans="1:11" ht="12.75">
      <c r="A51" s="4">
        <f>'Input-Graph'!$K$21+'Input-Graph'!$K$27/'Input-Graph'!A55</f>
        <v>6154264834.111114</v>
      </c>
      <c r="B51">
        <f>SQRT('Input-Graph'!$K$21/(2*PI()))*'Input-Graph'!$K$27*EXP(J51/(2*'Input-Graph'!$K$21))/('Input-Graph'!A55*A51)</f>
        <v>11918.06551832854</v>
      </c>
      <c r="C51">
        <f t="shared" si="4"/>
        <v>-2332.205113369512</v>
      </c>
      <c r="D51">
        <f>POWER('Input-Graph'!$K$21,1.5)*EXP(J51/(2*'Input-Graph'!$K$21))/(A51*SQRT(2*PI()))</f>
        <v>5146.116476648332</v>
      </c>
      <c r="E51">
        <f t="shared" si="5"/>
        <v>2813.9113632788194</v>
      </c>
      <c r="F51" s="6">
        <f>I51*NORMDIST(-I51*SQRT(A51)/'Input-Graph'!$K$21,0,1,1)</f>
        <v>2133.074663011866</v>
      </c>
      <c r="G51" s="6">
        <f>-('Input-Graph'!$K$21*EXP(Intermediate!J51*Intermediate!A51/(2*'Input-Graph'!$K$21*'Input-Graph'!$K$21))/SQRT(2*PI()*Intermediate!A51))</f>
        <v>-9216.80853861726</v>
      </c>
      <c r="H51">
        <f t="shared" si="6"/>
        <v>7648.243006001965</v>
      </c>
      <c r="I51">
        <f>'Input-Graph'!$K$20-'Input-Graph'!$N$14/Intermediate!K51</f>
        <v>5155.500000000007</v>
      </c>
      <c r="J51">
        <f t="shared" si="3"/>
        <v>-26579180.250000075</v>
      </c>
      <c r="K51">
        <f>('Input-Graph'!$N$5-((2*'Input-Graph'!A55/'Input-Graph'!$N$7)+'Input-Graph'!$N$8))*'Input-Graph'!$N$6</f>
        <v>2692</v>
      </c>
    </row>
    <row r="52" spans="1:11" ht="12.75">
      <c r="A52" s="4">
        <f>'Input-Graph'!$K$21+'Input-Graph'!$K$27/'Input-Graph'!A56</f>
        <v>6076113969.727276</v>
      </c>
      <c r="B52">
        <f>SQRT('Input-Graph'!$K$21/(2*PI()))*'Input-Graph'!$K$27*EXP(J52/(2*'Input-Graph'!$K$21))/('Input-Graph'!A56*A52)</f>
        <v>11851.876264329401</v>
      </c>
      <c r="C52">
        <f t="shared" si="4"/>
        <v>-2332.205113369512</v>
      </c>
      <c r="D52">
        <f>POWER('Input-Graph'!$K$21,1.5)*EXP(J52/(2*'Input-Graph'!$K$21))/(A52*SQRT(2*PI()))</f>
        <v>5212.3057306474675</v>
      </c>
      <c r="E52">
        <f t="shared" si="5"/>
        <v>2880.1006172779553</v>
      </c>
      <c r="F52" s="6">
        <f>I52*NORMDIST(-I52*SQRT(A52)/'Input-Graph'!$K$21,0,1,1)</f>
        <v>2135.862941808482</v>
      </c>
      <c r="G52" s="6">
        <f>-('Input-Graph'!$K$21*EXP(Intermediate!J52*Intermediate!A52/(2*'Input-Graph'!$K$21*'Input-Graph'!$K$21))/SQRT(2*PI()*Intermediate!A52))</f>
        <v>-9278.689586855218</v>
      </c>
      <c r="H52">
        <f t="shared" si="6"/>
        <v>7589.150236560619</v>
      </c>
      <c r="I52">
        <f>'Input-Graph'!$K$20-'Input-Graph'!$N$14/Intermediate!K52</f>
        <v>5155.500000000007</v>
      </c>
      <c r="J52">
        <f t="shared" si="3"/>
        <v>-26579180.250000075</v>
      </c>
      <c r="K52">
        <f>('Input-Graph'!$N$5-((2*'Input-Graph'!A56/'Input-Graph'!$N$7)+'Input-Graph'!$N$8))*'Input-Graph'!$N$6</f>
        <v>2690</v>
      </c>
    </row>
    <row r="53" spans="1:11" ht="12.75">
      <c r="A53" s="4">
        <f>'Input-Graph'!$K$21+'Input-Graph'!$K$27/'Input-Graph'!A57</f>
        <v>6000754207.64286</v>
      </c>
      <c r="B53">
        <f>SQRT('Input-Graph'!$K$21/(2*PI()))*'Input-Graph'!$K$27*EXP(J53/(2*'Input-Graph'!$K$21))/('Input-Graph'!A57*A53)</f>
        <v>11786.41813920364</v>
      </c>
      <c r="C53">
        <f t="shared" si="4"/>
        <v>-2332.205113369512</v>
      </c>
      <c r="D53">
        <f>POWER('Input-Graph'!$K$21,1.5)*EXP(J53/(2*'Input-Graph'!$K$21))/(A53*SQRT(2*PI()))</f>
        <v>5277.76385577323</v>
      </c>
      <c r="E53">
        <f t="shared" si="5"/>
        <v>2945.5587424037176</v>
      </c>
      <c r="F53" s="6">
        <f>I53*NORMDIST(-I53*SQRT(A53)/'Input-Graph'!$K$21,0,1,1)</f>
        <v>2138.569474143725</v>
      </c>
      <c r="G53" s="6">
        <f>-('Input-Graph'!$K$21*EXP(Intermediate!J53*Intermediate!A53/(2*'Input-Graph'!$K$21*'Input-Graph'!$K$21))/SQRT(2*PI()*Intermediate!A53))</f>
        <v>-9339.485471106329</v>
      </c>
      <c r="H53">
        <f t="shared" si="6"/>
        <v>7531.060884644756</v>
      </c>
      <c r="I53">
        <f>'Input-Graph'!$K$20-'Input-Graph'!$N$14/Intermediate!K53</f>
        <v>5155.500000000007</v>
      </c>
      <c r="J53">
        <f t="shared" si="3"/>
        <v>-26579180.250000075</v>
      </c>
      <c r="K53">
        <f>('Input-Graph'!$N$5-((2*'Input-Graph'!A57/'Input-Graph'!$N$7)+'Input-Graph'!$N$8))*'Input-Graph'!$N$6</f>
        <v>2688.0000000000005</v>
      </c>
    </row>
    <row r="54" spans="1:11" ht="12.75">
      <c r="A54" s="4">
        <f>'Input-Graph'!$K$21+'Input-Graph'!$K$27/'Input-Graph'!A58</f>
        <v>5928038647.736845</v>
      </c>
      <c r="B54">
        <f>SQRT('Input-Graph'!$K$21/(2*PI()))*'Input-Graph'!$K$27*EXP(J54/(2*'Input-Graph'!$K$21))/('Input-Graph'!A58*A54)</f>
        <v>11721.679095376592</v>
      </c>
      <c r="C54">
        <f t="shared" si="4"/>
        <v>-2332.205113369512</v>
      </c>
      <c r="D54">
        <f>POWER('Input-Graph'!$K$21,1.5)*EXP(J54/(2*'Input-Graph'!$K$21))/(A54*SQRT(2*PI()))</f>
        <v>5342.502899600279</v>
      </c>
      <c r="E54">
        <f t="shared" si="5"/>
        <v>3010.297786230767</v>
      </c>
      <c r="F54" s="6">
        <f>I54*NORMDIST(-I54*SQRT(A54)/'Input-Graph'!$K$21,0,1,1)</f>
        <v>2141.197949569084</v>
      </c>
      <c r="G54" s="6">
        <f>-('Input-Graph'!$K$21*EXP(Intermediate!J54*Intermediate!A54/(2*'Input-Graph'!$K$21*'Input-Graph'!$K$21))/SQRT(2*PI()*Intermediate!A54))</f>
        <v>-9399.228221378908</v>
      </c>
      <c r="H54">
        <f t="shared" si="6"/>
        <v>7473.946609797535</v>
      </c>
      <c r="I54">
        <f>'Input-Graph'!$K$20-'Input-Graph'!$N$14/Intermediate!K54</f>
        <v>5155.500000000007</v>
      </c>
      <c r="J54">
        <f t="shared" si="3"/>
        <v>-26579180.250000075</v>
      </c>
      <c r="K54">
        <f>('Input-Graph'!$N$5-((2*'Input-Graph'!A58/'Input-Graph'!$N$7)+'Input-Graph'!$N$8))*'Input-Graph'!$N$6</f>
        <v>2686</v>
      </c>
    </row>
    <row r="55" spans="1:11" ht="12.75">
      <c r="A55" s="4">
        <f>'Input-Graph'!$K$21+'Input-Graph'!$K$27/'Input-Graph'!A59</f>
        <v>5857830520.931038</v>
      </c>
      <c r="B55">
        <f>SQRT('Input-Graph'!$K$21/(2*PI()))*'Input-Graph'!$K$27*EXP(J55/(2*'Input-Graph'!$K$21))/('Input-Graph'!A59*A55)</f>
        <v>11657.647348521628</v>
      </c>
      <c r="C55">
        <f t="shared" si="4"/>
        <v>-2332.205113369512</v>
      </c>
      <c r="D55">
        <f>POWER('Input-Graph'!$K$21,1.5)*EXP(J55/(2*'Input-Graph'!$K$21))/(A55*SQRT(2*PI()))</f>
        <v>5406.534646455242</v>
      </c>
      <c r="E55">
        <f t="shared" si="5"/>
        <v>3074.32953308573</v>
      </c>
      <c r="F55" s="6">
        <f>I55*NORMDIST(-I55*SQRT(A55)/'Input-Graph'!$K$21,0,1,1)</f>
        <v>2143.751832808479</v>
      </c>
      <c r="G55" s="6">
        <f>-('Input-Graph'!$K$21*EXP(Intermediate!J55*Intermediate!A55/(2*'Input-Graph'!$K$21*'Input-Graph'!$K$21))/SQRT(2*PI()*Intermediate!A55))</f>
        <v>-9457.94846665532</v>
      </c>
      <c r="H55">
        <f t="shared" si="6"/>
        <v>7417.78024776052</v>
      </c>
      <c r="I55">
        <f>'Input-Graph'!$K$20-'Input-Graph'!$N$14/Intermediate!K55</f>
        <v>5155.500000000007</v>
      </c>
      <c r="J55">
        <f t="shared" si="3"/>
        <v>-26579180.250000075</v>
      </c>
      <c r="K55">
        <f>('Input-Graph'!$N$5-((2*'Input-Graph'!A59/'Input-Graph'!$N$7)+'Input-Graph'!$N$8))*'Input-Graph'!$N$6</f>
        <v>2684.0000000000005</v>
      </c>
    </row>
    <row r="56" spans="1:11" ht="12.75">
      <c r="A56" s="4">
        <f>'Input-Graph'!$K$21+'Input-Graph'!$K$27/'Input-Graph'!A60</f>
        <v>5790002330.627122</v>
      </c>
      <c r="B56">
        <f>SQRT('Input-Graph'!$K$21/(2*PI()))*'Input-Graph'!$K$27*EXP(J56/(2*'Input-Graph'!$K$21))/('Input-Graph'!A60*A56)</f>
        <v>11594.311370409034</v>
      </c>
      <c r="C56">
        <f t="shared" si="4"/>
        <v>-2332.205113369512</v>
      </c>
      <c r="D56">
        <f>POWER('Input-Graph'!$K$21,1.5)*EXP(J56/(2*'Input-Graph'!$K$21))/(A56*SQRT(2*PI()))</f>
        <v>5469.870624567838</v>
      </c>
      <c r="E56">
        <f t="shared" si="5"/>
        <v>3137.6655111983255</v>
      </c>
      <c r="F56" s="6">
        <f>I56*NORMDIST(-I56*SQRT(A56)/'Input-Graph'!$K$21,0,1,1)</f>
        <v>2146.2343809490885</v>
      </c>
      <c r="G56" s="6">
        <f>-('Input-Graph'!$K$21*EXP(Intermediate!J56*Intermediate!A56/(2*'Input-Graph'!$K$21*'Input-Graph'!$K$21))/SQRT(2*PI()*Intermediate!A56))</f>
        <v>-9515.675518120563</v>
      </c>
      <c r="H56">
        <f t="shared" si="6"/>
        <v>7362.535744435885</v>
      </c>
      <c r="I56">
        <f>'Input-Graph'!$K$20-'Input-Graph'!$N$14/Intermediate!K56</f>
        <v>5155.500000000007</v>
      </c>
      <c r="J56">
        <f t="shared" si="3"/>
        <v>-26579180.250000075</v>
      </c>
      <c r="K56">
        <f>('Input-Graph'!$N$5-((2*'Input-Graph'!A60/'Input-Graph'!$N$7)+'Input-Graph'!$N$8))*'Input-Graph'!$N$6</f>
        <v>2682</v>
      </c>
    </row>
    <row r="57" spans="1:11" ht="12.75">
      <c r="A57" s="4">
        <f>'Input-Graph'!$K$21+'Input-Graph'!$K$27/'Input-Graph'!A61</f>
        <v>5724435080.000004</v>
      </c>
      <c r="B57">
        <f>SQRT('Input-Graph'!$K$21/(2*PI()))*'Input-Graph'!$K$27*EXP(J57/(2*'Input-Graph'!$K$21))/('Input-Graph'!A61*A57)</f>
        <v>11531.65988198671</v>
      </c>
      <c r="C57">
        <f t="shared" si="4"/>
        <v>-2332.205113369512</v>
      </c>
      <c r="D57">
        <f>POWER('Input-Graph'!$K$21,1.5)*EXP(J57/(2*'Input-Graph'!$K$21))/(A57*SQRT(2*PI()))</f>
        <v>5532.52211299016</v>
      </c>
      <c r="E57">
        <f t="shared" si="5"/>
        <v>3200.316999620648</v>
      </c>
      <c r="F57" s="6">
        <f>I57*NORMDIST(-I57*SQRT(A57)/'Input-Graph'!$K$21,0,1,1)</f>
        <v>2148.648659057537</v>
      </c>
      <c r="G57" s="6">
        <f>-('Input-Graph'!$K$21*EXP(Intermediate!J57*Intermediate!A57/(2*'Input-Graph'!$K$21*'Input-Graph'!$K$21))/SQRT(2*PI()*Intermediate!A57))</f>
        <v>-9572.437446105369</v>
      </c>
      <c r="H57">
        <f t="shared" si="6"/>
        <v>7308.188094559528</v>
      </c>
      <c r="I57">
        <f>'Input-Graph'!$K$20-'Input-Graph'!$N$14/Intermediate!K57</f>
        <v>5155.500000000007</v>
      </c>
      <c r="J57">
        <f t="shared" si="3"/>
        <v>-26579180.250000075</v>
      </c>
      <c r="K57">
        <f>('Input-Graph'!$N$5-((2*'Input-Graph'!A61/'Input-Graph'!$N$7)+'Input-Graph'!$N$8))*'Input-Graph'!$N$6</f>
        <v>2680</v>
      </c>
    </row>
    <row r="58" spans="1:11" ht="12.75">
      <c r="A58" s="4">
        <f>'Input-Graph'!$K$21+'Input-Graph'!$K$27/'Input-Graph'!A62</f>
        <v>5661017575.295086</v>
      </c>
      <c r="B58">
        <f>SQRT('Input-Graph'!$K$21/(2*PI()))*'Input-Graph'!$K$27*EXP(J58/(2*'Input-Graph'!$K$21))/('Input-Graph'!A62*A58)</f>
        <v>11469.68184668405</v>
      </c>
      <c r="C58">
        <f t="shared" si="4"/>
        <v>-2332.205113369512</v>
      </c>
      <c r="D58">
        <f>POWER('Input-Graph'!$K$21,1.5)*EXP(J58/(2*'Input-Graph'!$K$21))/(A58*SQRT(2*PI()))</f>
        <v>5594.500148292819</v>
      </c>
      <c r="E58">
        <f t="shared" si="5"/>
        <v>3262.295034923307</v>
      </c>
      <c r="F58" s="6">
        <f>I58*NORMDIST(-I58*SQRT(A58)/'Input-Graph'!$K$21,0,1,1)</f>
        <v>2150.9975543888286</v>
      </c>
      <c r="G58" s="6">
        <f>-('Input-Graph'!$K$21*EXP(Intermediate!J58*Intermediate!A58/(2*'Input-Graph'!$K$21*'Input-Graph'!$K$21))/SQRT(2*PI()*Intermediate!A58))</f>
        <v>-9628.261151318395</v>
      </c>
      <c r="H58">
        <f t="shared" si="6"/>
        <v>7254.7132846777895</v>
      </c>
      <c r="I58">
        <f>'Input-Graph'!$K$20-'Input-Graph'!$N$14/Intermediate!K58</f>
        <v>5155.500000000007</v>
      </c>
      <c r="J58">
        <f t="shared" si="3"/>
        <v>-26579180.250000075</v>
      </c>
      <c r="K58">
        <f>('Input-Graph'!$N$5-((2*'Input-Graph'!A62/'Input-Graph'!$N$7)+'Input-Graph'!$N$8))*'Input-Graph'!$N$6</f>
        <v>2678</v>
      </c>
    </row>
    <row r="59" spans="1:11" ht="12.75">
      <c r="A59" s="4">
        <f>'Input-Graph'!$K$21+'Input-Graph'!$K$27/'Input-Graph'!A63</f>
        <v>5599645796.548391</v>
      </c>
      <c r="B59">
        <f>SQRT('Input-Graph'!$K$21/(2*PI()))*'Input-Graph'!$K$27*EXP(J59/(2*'Input-Graph'!$K$21))/('Input-Graph'!A63*A59)</f>
        <v>11408.366463930553</v>
      </c>
      <c r="C59">
        <f t="shared" si="4"/>
        <v>-2332.205113369512</v>
      </c>
      <c r="D59">
        <f>POWER('Input-Graph'!$K$21,1.5)*EXP(J59/(2*'Input-Graph'!$K$21))/(A59*SQRT(2*PI()))</f>
        <v>5655.815531046316</v>
      </c>
      <c r="E59">
        <f t="shared" si="5"/>
        <v>3323.610417676804</v>
      </c>
      <c r="F59" s="6">
        <f>I59*NORMDIST(-I59*SQRT(A59)/'Input-Graph'!$K$21,0,1,1)</f>
        <v>2153.2837893352344</v>
      </c>
      <c r="G59" s="6">
        <f>-('Input-Graph'!$K$21*EXP(Intermediate!J59*Intermediate!A59/(2*'Input-Graph'!$K$21*'Input-Graph'!$K$21))/SQRT(2*PI()*Intermediate!A59))</f>
        <v>-9683.172430880695</v>
      </c>
      <c r="H59">
        <f t="shared" si="6"/>
        <v>7202.0882400618975</v>
      </c>
      <c r="I59">
        <f>'Input-Graph'!$K$20-'Input-Graph'!$N$14/Intermediate!K59</f>
        <v>5155.500000000007</v>
      </c>
      <c r="J59">
        <f t="shared" si="3"/>
        <v>-26579180.250000075</v>
      </c>
      <c r="K59">
        <f>('Input-Graph'!$N$5-((2*'Input-Graph'!A63/'Input-Graph'!$N$7)+'Input-Graph'!$N$8))*'Input-Graph'!$N$6</f>
        <v>2676</v>
      </c>
    </row>
    <row r="60" spans="1:11" ht="12.75">
      <c r="A60" s="4">
        <f>'Input-Graph'!$K$21+'Input-Graph'!$K$27/'Input-Graph'!A64</f>
        <v>5540222328.238099</v>
      </c>
      <c r="B60">
        <f>SQRT('Input-Graph'!$K$21/(2*PI()))*'Input-Graph'!$K$27*EXP(J60/(2*'Input-Graph'!$K$21))/('Input-Graph'!A64*A60)</f>
        <v>11347.703162881251</v>
      </c>
      <c r="C60">
        <f t="shared" si="4"/>
        <v>-2332.205113369512</v>
      </c>
      <c r="D60">
        <f>POWER('Input-Graph'!$K$21,1.5)*EXP(J60/(2*'Input-Graph'!$K$21))/(A60*SQRT(2*PI()))</f>
        <v>5716.478832095621</v>
      </c>
      <c r="E60">
        <f t="shared" si="5"/>
        <v>3384.273718726109</v>
      </c>
      <c r="F60" s="6">
        <f>I60*NORMDIST(-I60*SQRT(A60)/'Input-Graph'!$K$21,0,1,1)</f>
        <v>2155.509933244866</v>
      </c>
      <c r="G60" s="6">
        <f>-('Input-Graph'!$K$21*EXP(Intermediate!J60*Intermediate!A60/(2*'Input-Graph'!$K$21*'Input-Graph'!$K$21))/SQRT(2*PI()*Intermediate!A60))</f>
        <v>-9737.196039621824</v>
      </c>
      <c r="H60">
        <f t="shared" si="6"/>
        <v>7150.290775230402</v>
      </c>
      <c r="I60">
        <f>'Input-Graph'!$K$20-'Input-Graph'!$N$14/Intermediate!K60</f>
        <v>5155.500000000007</v>
      </c>
      <c r="J60">
        <f t="shared" si="3"/>
        <v>-26579180.250000075</v>
      </c>
      <c r="K60">
        <f>('Input-Graph'!$N$5-((2*'Input-Graph'!A64/'Input-Graph'!$N$7)+'Input-Graph'!$N$8))*'Input-Graph'!$N$6</f>
        <v>2674</v>
      </c>
    </row>
    <row r="61" spans="1:11" ht="12.75">
      <c r="A61" s="4">
        <f>'Input-Graph'!$K$21+'Input-Graph'!$K$27/'Input-Graph'!A65</f>
        <v>5482655843.312504</v>
      </c>
      <c r="B61">
        <f>SQRT('Input-Graph'!$K$21/(2*PI()))*'Input-Graph'!$K$27*EXP(J61/(2*'Input-Graph'!$K$21))/('Input-Graph'!A65*A61)</f>
        <v>11287.681596341248</v>
      </c>
      <c r="C61">
        <f t="shared" si="4"/>
        <v>-2332.205113369512</v>
      </c>
      <c r="D61">
        <f>POWER('Input-Graph'!$K$21,1.5)*EXP(J61/(2*'Input-Graph'!$K$21))/(A61*SQRT(2*PI()))</f>
        <v>5776.500398635624</v>
      </c>
      <c r="E61">
        <f t="shared" si="5"/>
        <v>3444.295285266112</v>
      </c>
      <c r="F61" s="6">
        <f>I61*NORMDIST(-I61*SQRT(A61)/'Input-Graph'!$K$21,0,1,1)</f>
        <v>2157.6784132245225</v>
      </c>
      <c r="G61" s="6">
        <f>-('Input-Graph'!$K$21*EXP(Intermediate!J61*Intermediate!A61/(2*'Input-Graph'!$K$21*'Input-Graph'!$K$21))/SQRT(2*PI()*Intermediate!A61))</f>
        <v>-9790.355747049402</v>
      </c>
      <c r="H61">
        <f t="shared" si="6"/>
        <v>7099.299547782481</v>
      </c>
      <c r="I61">
        <f>'Input-Graph'!$K$20-'Input-Graph'!$N$14/Intermediate!K61</f>
        <v>5155.500000000007</v>
      </c>
      <c r="J61">
        <f t="shared" si="3"/>
        <v>-26579180.250000075</v>
      </c>
      <c r="K61">
        <f>('Input-Graph'!$N$5-((2*'Input-Graph'!A65/'Input-Graph'!$N$7)+'Input-Graph'!$N$8))*'Input-Graph'!$N$6</f>
        <v>2672</v>
      </c>
    </row>
    <row r="62" spans="1:11" ht="12.75">
      <c r="A62" s="4">
        <f>'Input-Graph'!$K$21+'Input-Graph'!$K$27/'Input-Graph'!A66</f>
        <v>5426860634.846157</v>
      </c>
      <c r="B62">
        <f>SQRT('Input-Graph'!$K$21/(2*PI()))*'Input-Graph'!$K$27*EXP(J62/(2*'Input-Graph'!$K$21))/('Input-Graph'!A66*A62)</f>
        <v>11228.291634882078</v>
      </c>
      <c r="C62">
        <f t="shared" si="4"/>
        <v>-2332.205113369512</v>
      </c>
      <c r="D62">
        <f>POWER('Input-Graph'!$K$21,1.5)*EXP(J62/(2*'Input-Graph'!$K$21))/(A62*SQRT(2*PI()))</f>
        <v>5835.890360094796</v>
      </c>
      <c r="E62">
        <f t="shared" si="5"/>
        <v>3503.685246725284</v>
      </c>
      <c r="F62" s="6">
        <f>I62*NORMDIST(-I62*SQRT(A62)/'Input-Graph'!$K$21,0,1,1)</f>
        <v>2159.7915240281936</v>
      </c>
      <c r="G62" s="6">
        <f>-('Input-Graph'!$K$21*EXP(Intermediate!J62*Intermediate!A62/(2*'Input-Graph'!$K$21*'Input-Graph'!$K$21))/SQRT(2*PI()*Intermediate!A62))</f>
        <v>-9842.674390362206</v>
      </c>
      <c r="H62">
        <f t="shared" si="6"/>
        <v>7049.094015273351</v>
      </c>
      <c r="I62">
        <f>'Input-Graph'!$K$20-'Input-Graph'!$N$14/Intermediate!K62</f>
        <v>5155.500000000007</v>
      </c>
      <c r="J62">
        <f t="shared" si="3"/>
        <v>-26579180.250000075</v>
      </c>
      <c r="K62">
        <f>('Input-Graph'!$N$5-((2*'Input-Graph'!A66/'Input-Graph'!$N$7)+'Input-Graph'!$N$8))*'Input-Graph'!$N$6</f>
        <v>2670.0000000000005</v>
      </c>
    </row>
    <row r="63" spans="1:11" ht="12.75">
      <c r="A63" s="4">
        <f>'Input-Graph'!$K$21+'Input-Graph'!$K$27/'Input-Graph'!A67</f>
        <v>5372756190.272732</v>
      </c>
      <c r="B63">
        <f>SQRT('Input-Graph'!$K$21/(2*PI()))*'Input-Graph'!$K$27*EXP(J63/(2*'Input-Graph'!$K$21))/('Input-Graph'!A67*A63)</f>
        <v>11169.5233611428</v>
      </c>
      <c r="C63">
        <f t="shared" si="4"/>
        <v>-2332.205113369512</v>
      </c>
      <c r="D63">
        <f>POWER('Input-Graph'!$K$21,1.5)*EXP(J63/(2*'Input-Graph'!$K$21))/(A63*SQRT(2*PI()))</f>
        <v>5894.658633834072</v>
      </c>
      <c r="E63">
        <f t="shared" si="5"/>
        <v>3562.45352046456</v>
      </c>
      <c r="F63" s="6">
        <f>I63*NORMDIST(-I63*SQRT(A63)/'Input-Graph'!$K$21,0,1,1)</f>
        <v>2161.851437121139</v>
      </c>
      <c r="G63" s="6">
        <f>-('Input-Graph'!$K$21*EXP(Intermediate!J63*Intermediate!A63/(2*'Input-Graph'!$K$21*'Input-Graph'!$K$21))/SQRT(2*PI()*Intermediate!A63))</f>
        <v>-9894.173923839679</v>
      </c>
      <c r="H63">
        <f t="shared" si="6"/>
        <v>6999.654394888819</v>
      </c>
      <c r="I63">
        <f>'Input-Graph'!$K$20-'Input-Graph'!$N$14/Intermediate!K63</f>
        <v>5155.500000000007</v>
      </c>
      <c r="J63">
        <f t="shared" si="3"/>
        <v>-26579180.250000075</v>
      </c>
      <c r="K63">
        <f>('Input-Graph'!$N$5-((2*'Input-Graph'!A67/'Input-Graph'!$N$7)+'Input-Graph'!$N$8))*'Input-Graph'!$N$6</f>
        <v>2668</v>
      </c>
    </row>
    <row r="64" spans="1:11" ht="12.75">
      <c r="A64" s="4">
        <f>'Input-Graph'!$K$21+'Input-Graph'!$K$27/'Input-Graph'!A68</f>
        <v>5320266803.746273</v>
      </c>
      <c r="B64">
        <f>SQRT('Input-Graph'!$K$21/(2*PI()))*'Input-Graph'!$K$27*EXP(J64/(2*'Input-Graph'!$K$21))/('Input-Graph'!A68*A64)</f>
        <v>11111.367064309155</v>
      </c>
      <c r="C64">
        <f t="shared" si="4"/>
        <v>-2332.205113369512</v>
      </c>
      <c r="D64">
        <f>POWER('Input-Graph'!$K$21,1.5)*EXP(J64/(2*'Input-Graph'!$K$21))/(A64*SQRT(2*PI()))</f>
        <v>5952.814930667715</v>
      </c>
      <c r="E64">
        <f t="shared" si="5"/>
        <v>3620.609817298203</v>
      </c>
      <c r="F64" s="6">
        <f>I64*NORMDIST(-I64*SQRT(A64)/'Input-Graph'!$K$21,0,1,1)</f>
        <v>2163.860208999407</v>
      </c>
      <c r="G64" s="6">
        <f>-('Input-Graph'!$K$21*EXP(Intermediate!J64*Intermediate!A64/(2*'Input-Graph'!$K$21*'Input-Graph'!$K$21))/SQRT(2*PI()*Intermediate!A64))</f>
        <v>-9944.875464908164</v>
      </c>
      <c r="H64">
        <f t="shared" si="6"/>
        <v>6950.961625698601</v>
      </c>
      <c r="I64">
        <f>'Input-Graph'!$K$20-'Input-Graph'!$N$14/Intermediate!K64</f>
        <v>5155.500000000007</v>
      </c>
      <c r="J64">
        <f t="shared" si="3"/>
        <v>-26579180.250000075</v>
      </c>
      <c r="K64">
        <f>('Input-Graph'!$N$5-((2*'Input-Graph'!A68/'Input-Graph'!$N$7)+'Input-Graph'!$N$8))*'Input-Graph'!$N$6</f>
        <v>2666.0000000000005</v>
      </c>
    </row>
    <row r="65" spans="1:11" ht="12.75">
      <c r="A65" s="4">
        <f>'Input-Graph'!$K$21+'Input-Graph'!$K$27/'Input-Graph'!A69</f>
        <v>5269321222.705887</v>
      </c>
      <c r="B65">
        <f>SQRT('Input-Graph'!$K$21/(2*PI()))*'Input-Graph'!$K$27*EXP(J65/(2*'Input-Graph'!$K$21))/('Input-Graph'!A69*A65)</f>
        <v>11053.813234764293</v>
      </c>
      <c r="C65">
        <f t="shared" si="4"/>
        <v>-2332.205113369512</v>
      </c>
      <c r="D65">
        <f>POWER('Input-Graph'!$K$21,1.5)*EXP(J65/(2*'Input-Graph'!$K$21))/(A65*SQRT(2*PI()))</f>
        <v>6010.36876021258</v>
      </c>
      <c r="E65">
        <f t="shared" si="5"/>
        <v>3678.163646843068</v>
      </c>
      <c r="F65" s="6">
        <f>I65*NORMDIST(-I65*SQRT(A65)/'Input-Graph'!$K$21,0,1,1)</f>
        <v>2165.819788835866</v>
      </c>
      <c r="G65" s="6">
        <f>-('Input-Graph'!$K$21*EXP(Intermediate!J65*Intermediate!A65/(2*'Input-Graph'!$K$21*'Input-Graph'!$K$21))/SQRT(2*PI()*Intermediate!A65))</f>
        <v>-9994.79933715483</v>
      </c>
      <c r="H65">
        <f t="shared" si="6"/>
        <v>6902.9973332883965</v>
      </c>
      <c r="I65">
        <f>'Input-Graph'!$K$20-'Input-Graph'!$N$14/Intermediate!K65</f>
        <v>5155.500000000007</v>
      </c>
      <c r="J65">
        <f t="shared" si="3"/>
        <v>-26579180.250000075</v>
      </c>
      <c r="K65">
        <f>('Input-Graph'!$N$5-((2*'Input-Graph'!A69/'Input-Graph'!$N$7)+'Input-Graph'!$N$8))*'Input-Graph'!$N$6</f>
        <v>2664</v>
      </c>
    </row>
    <row r="66" spans="1:11" ht="12.75">
      <c r="A66" s="4">
        <f>'Input-Graph'!$K$21+'Input-Graph'!$K$27/'Input-Graph'!A70</f>
        <v>5219852325.173918</v>
      </c>
      <c r="B66">
        <f>SQRT('Input-Graph'!$K$21/(2*PI()))*'Input-Graph'!$K$27*EXP(J66/(2*'Input-Graph'!$K$21))/('Input-Graph'!A70*A66)</f>
        <v>10996.852558904866</v>
      </c>
      <c r="C66">
        <f t="shared" si="4"/>
        <v>-2332.205113369512</v>
      </c>
      <c r="D66">
        <f>POWER('Input-Graph'!$K$21,1.5)*EXP(J66/(2*'Input-Graph'!$K$21))/(A66*SQRT(2*PI()))</f>
        <v>6067.3294360720065</v>
      </c>
      <c r="E66">
        <f t="shared" si="5"/>
        <v>3735.1243227024943</v>
      </c>
      <c r="F66" s="6">
        <f>I66*NORMDIST(-I66*SQRT(A66)/'Input-Graph'!$K$21,0,1,1)</f>
        <v>2167.732025516139</v>
      </c>
      <c r="G66" s="6">
        <f>-('Input-Graph'!$K$21*EXP(Intermediate!J66*Intermediate!A66/(2*'Input-Graph'!$K$21*'Input-Graph'!$K$21))/SQRT(2*PI()*Intermediate!A66))</f>
        <v>-10043.965110534587</v>
      </c>
      <c r="H66">
        <f t="shared" si="6"/>
        <v>6855.743796588911</v>
      </c>
      <c r="I66">
        <f>'Input-Graph'!$K$20-'Input-Graph'!$N$14/Intermediate!K66</f>
        <v>5155.500000000007</v>
      </c>
      <c r="J66">
        <f t="shared" si="3"/>
        <v>-26579180.250000075</v>
      </c>
      <c r="K66">
        <f>('Input-Graph'!$N$5-((2*'Input-Graph'!A70/'Input-Graph'!$N$7)+'Input-Graph'!$N$8))*'Input-Graph'!$N$6</f>
        <v>2662</v>
      </c>
    </row>
    <row r="67" spans="1:11" ht="12.75">
      <c r="A67" s="4">
        <f>'Input-Graph'!$K$21+'Input-Graph'!$K$27/'Input-Graph'!A71</f>
        <v>5171796824.714291</v>
      </c>
      <c r="B67">
        <f>SQRT('Input-Graph'!$K$21/(2*PI()))*'Input-Graph'!$K$27*EXP(J67/(2*'Input-Graph'!$K$21))/('Input-Graph'!A71*A67)</f>
        <v>10940.475914116625</v>
      </c>
      <c r="C67">
        <f t="shared" si="4"/>
        <v>-2332.205113369512</v>
      </c>
      <c r="D67">
        <f>POWER('Input-Graph'!$K$21,1.5)*EXP(J67/(2*'Input-Graph'!$K$21))/(A67*SQRT(2*PI()))</f>
        <v>6123.706080860246</v>
      </c>
      <c r="E67">
        <f t="shared" si="5"/>
        <v>3791.500967490734</v>
      </c>
      <c r="F67" s="6">
        <f>I67*NORMDIST(-I67*SQRT(A67)/'Input-Graph'!$K$21,0,1,1)</f>
        <v>2169.5986741210204</v>
      </c>
      <c r="G67" s="6">
        <f>-('Input-Graph'!$K$21*EXP(Intermediate!J67*Intermediate!A67/(2*'Input-Graph'!$K$21*'Input-Graph'!$K$21))/SQRT(2*PI()*Intermediate!A67))</f>
        <v>-10092.391638992032</v>
      </c>
      <c r="H67">
        <f t="shared" si="6"/>
        <v>6809.183916736349</v>
      </c>
      <c r="I67">
        <f>'Input-Graph'!$K$20-'Input-Graph'!$N$14/Intermediate!K67</f>
        <v>5155.500000000007</v>
      </c>
      <c r="J67">
        <f aca="true" t="shared" si="7" ref="J67:J130">-I67*I67</f>
        <v>-26579180.250000075</v>
      </c>
      <c r="K67">
        <f>('Input-Graph'!$N$5-((2*'Input-Graph'!A71/'Input-Graph'!$N$7)+'Input-Graph'!$N$8))*'Input-Graph'!$N$6</f>
        <v>2660</v>
      </c>
    </row>
    <row r="68" spans="1:11" ht="12.75">
      <c r="A68" s="4">
        <f>'Input-Graph'!$K$21+'Input-Graph'!$K$27/'Input-Graph'!A72</f>
        <v>5125095000.323948</v>
      </c>
      <c r="B68">
        <f>SQRT('Input-Graph'!$K$21/(2*PI()))*'Input-Graph'!$K$27*EXP(J68/(2*'Input-Graph'!$K$21))/('Input-Graph'!A72*A68)</f>
        <v>10884.674363903738</v>
      </c>
      <c r="C68">
        <f t="shared" si="4"/>
        <v>-2332.205113369512</v>
      </c>
      <c r="D68">
        <f>POWER('Input-Graph'!$K$21,1.5)*EXP(J68/(2*'Input-Graph'!$K$21))/(A68*SQRT(2*PI()))</f>
        <v>6179.5076310731365</v>
      </c>
      <c r="E68">
        <f t="shared" si="5"/>
        <v>3847.3025177036243</v>
      </c>
      <c r="F68" s="6">
        <f>I68*NORMDIST(-I68*SQRT(A68)/'Input-Graph'!$K$21,0,1,1)</f>
        <v>2171.4214019060214</v>
      </c>
      <c r="G68" s="6">
        <f>-('Input-Graph'!$K$21*EXP(Intermediate!J68*Intermediate!A68/(2*'Input-Graph'!$K$21*'Input-Graph'!$K$21))/SQRT(2*PI()*Intermediate!A68))</f>
        <v>-10140.097095700019</v>
      </c>
      <c r="H68">
        <f t="shared" si="6"/>
        <v>6763.301187813364</v>
      </c>
      <c r="I68">
        <f>'Input-Graph'!$K$20-'Input-Graph'!$N$14/Intermediate!K68</f>
        <v>5155.500000000007</v>
      </c>
      <c r="J68">
        <f t="shared" si="7"/>
        <v>-26579180.250000075</v>
      </c>
      <c r="K68">
        <f>('Input-Graph'!$N$5-((2*'Input-Graph'!A72/'Input-Graph'!$N$7)+'Input-Graph'!$N$8))*'Input-Graph'!$N$6</f>
        <v>2658</v>
      </c>
    </row>
    <row r="69" spans="1:11" ht="12.75">
      <c r="A69" s="4">
        <f>'Input-Graph'!$K$21+'Input-Graph'!$K$27/'Input-Graph'!A73</f>
        <v>5079690448.833338</v>
      </c>
      <c r="B69">
        <f>SQRT('Input-Graph'!$K$21/(2*PI()))*'Input-Graph'!$K$27*EXP(J69/(2*'Input-Graph'!$K$21))/('Input-Graph'!A73*A69)</f>
        <v>10829.439153166413</v>
      </c>
      <c r="C69">
        <f t="shared" si="4"/>
        <v>-2332.205113369512</v>
      </c>
      <c r="D69">
        <f>POWER('Input-Graph'!$K$21,1.5)*EXP(J69/(2*'Input-Graph'!$K$21))/(A69*SQRT(2*PI()))</f>
        <v>6234.74284181046</v>
      </c>
      <c r="E69">
        <f t="shared" si="5"/>
        <v>3902.537728440948</v>
      </c>
      <c r="F69" s="6">
        <f>I69*NORMDIST(-I69*SQRT(A69)/'Input-Graph'!$K$21,0,1,1)</f>
        <v>2173.2017938234058</v>
      </c>
      <c r="G69" s="6">
        <f>-('Input-Graph'!$K$21*EXP(Intermediate!J69*Intermediate!A69/(2*'Input-Graph'!$K$21*'Input-Graph'!$K$21))/SQRT(2*PI()*Intermediate!A69))</f>
        <v>-10187.099006097918</v>
      </c>
      <c r="H69">
        <f t="shared" si="6"/>
        <v>6718.07966933285</v>
      </c>
      <c r="I69">
        <f>'Input-Graph'!$K$20-'Input-Graph'!$N$14/Intermediate!K69</f>
        <v>5155.500000000007</v>
      </c>
      <c r="J69">
        <f t="shared" si="7"/>
        <v>-26579180.250000075</v>
      </c>
      <c r="K69">
        <f>('Input-Graph'!$N$5-((2*'Input-Graph'!A73/'Input-Graph'!$N$7)+'Input-Graph'!$N$8))*'Input-Graph'!$N$6</f>
        <v>2656</v>
      </c>
    </row>
    <row r="70" spans="1:11" ht="12.75">
      <c r="A70" s="4">
        <f>'Input-Graph'!$K$21+'Input-Graph'!$K$27/'Input-Graph'!A74</f>
        <v>5035529857.657538</v>
      </c>
      <c r="B70">
        <f>SQRT('Input-Graph'!$K$21/(2*PI()))*'Input-Graph'!$K$27*EXP(J70/(2*'Input-Graph'!$K$21))/('Input-Graph'!A74*A70)</f>
        <v>10774.761703621609</v>
      </c>
      <c r="C70">
        <f t="shared" si="4"/>
        <v>-2332.205113369512</v>
      </c>
      <c r="D70">
        <f>POWER('Input-Graph'!$K$21,1.5)*EXP(J70/(2*'Input-Graph'!$K$21))/(A70*SQRT(2*PI()))</f>
        <v>6289.420291355266</v>
      </c>
      <c r="E70">
        <f t="shared" si="5"/>
        <v>3957.215177985754</v>
      </c>
      <c r="F70" s="6">
        <f>I70*NORMDIST(-I70*SQRT(A70)/'Input-Graph'!$K$21,0,1,1)</f>
        <v>2174.941357627434</v>
      </c>
      <c r="G70" s="6">
        <f>-('Input-Graph'!$K$21*EXP(Intermediate!J70*Intermediate!A70/(2*'Input-Graph'!$K$21*'Input-Graph'!$K$21))/SQRT(2*PI()*Intermediate!A70))</f>
        <v>-10233.414278896269</v>
      </c>
      <c r="H70">
        <f t="shared" si="6"/>
        <v>6673.5039603385285</v>
      </c>
      <c r="I70">
        <f>'Input-Graph'!$K$20-'Input-Graph'!$N$14/Intermediate!K70</f>
        <v>5155.500000000007</v>
      </c>
      <c r="J70">
        <f t="shared" si="7"/>
        <v>-26579180.250000075</v>
      </c>
      <c r="K70">
        <f>('Input-Graph'!$N$5-((2*'Input-Graph'!A74/'Input-Graph'!$N$7)+'Input-Graph'!$N$8))*'Input-Graph'!$N$6</f>
        <v>2654.0000000000005</v>
      </c>
    </row>
    <row r="71" spans="1:11" ht="12.75">
      <c r="A71" s="4">
        <f>'Input-Graph'!$K$21+'Input-Graph'!$K$27/'Input-Graph'!A75</f>
        <v>4992562795.972977</v>
      </c>
      <c r="B71">
        <f>SQRT('Input-Graph'!$K$21/(2*PI()))*'Input-Graph'!$K$27*EXP(J71/(2*'Input-Graph'!$K$21))/('Input-Graph'!A75*A71)</f>
        <v>10720.63360936173</v>
      </c>
      <c r="C71">
        <f t="shared" si="4"/>
        <v>-2332.205113369512</v>
      </c>
      <c r="D71">
        <f>POWER('Input-Graph'!$K$21,1.5)*EXP(J71/(2*'Input-Graph'!$K$21))/(A71*SQRT(2*PI()))</f>
        <v>6343.548385615146</v>
      </c>
      <c r="E71">
        <f t="shared" si="5"/>
        <v>4011.3432722456337</v>
      </c>
      <c r="F71" s="6">
        <f>I71*NORMDIST(-I71*SQRT(A71)/'Input-Graph'!$K$21,0,1,1)</f>
        <v>2176.6415285994112</v>
      </c>
      <c r="G71" s="6">
        <f>-('Input-Graph'!$K$21*EXP(Intermediate!J71*Intermediate!A71/(2*'Input-Graph'!$K$21*'Input-Graph'!$K$21))/SQRT(2*PI()*Intermediate!A71))</f>
        <v>-10279.059235199591</v>
      </c>
      <c r="H71">
        <f t="shared" si="6"/>
        <v>6629.5591750071835</v>
      </c>
      <c r="I71">
        <f>'Input-Graph'!$K$20-'Input-Graph'!$N$14/Intermediate!K71</f>
        <v>5155.500000000007</v>
      </c>
      <c r="J71">
        <f t="shared" si="7"/>
        <v>-26579180.250000075</v>
      </c>
      <c r="K71">
        <f>('Input-Graph'!$N$5-((2*'Input-Graph'!A75/'Input-Graph'!$N$7)+'Input-Graph'!$N$8))*'Input-Graph'!$N$6</f>
        <v>2652.0000000000005</v>
      </c>
    </row>
    <row r="72" spans="1:11" ht="12.75">
      <c r="A72" s="4">
        <f>'Input-Graph'!$K$21+'Input-Graph'!$K$27/'Input-Graph'!A76</f>
        <v>4950741522.600004</v>
      </c>
      <c r="B72">
        <f>SQRT('Input-Graph'!$K$21/(2*PI()))*'Input-Graph'!$K$27*EXP(J72/(2*'Input-Graph'!$K$21))/('Input-Graph'!A76*A72)</f>
        <v>10667.046632546555</v>
      </c>
      <c r="C72">
        <f t="shared" si="4"/>
        <v>-2332.205113369512</v>
      </c>
      <c r="D72">
        <f>POWER('Input-Graph'!$K$21,1.5)*EXP(J72/(2*'Input-Graph'!$K$21))/(A72*SQRT(2*PI()))</f>
        <v>6397.13536243032</v>
      </c>
      <c r="E72">
        <f t="shared" si="5"/>
        <v>4064.930249060808</v>
      </c>
      <c r="F72" s="6">
        <f>I72*NORMDIST(-I72*SQRT(A72)/'Input-Graph'!$K$21,0,1,1)</f>
        <v>2178.3036739254785</v>
      </c>
      <c r="G72" s="6">
        <f>-('Input-Graph'!$K$21*EXP(Intermediate!J72*Intermediate!A72/(2*'Input-Graph'!$K$21*'Input-Graph'!$K$21))/SQRT(2*PI()*Intermediate!A72))</f>
        <v>-10324.04963588594</v>
      </c>
      <c r="H72">
        <f t="shared" si="6"/>
        <v>6586.230919646901</v>
      </c>
      <c r="I72">
        <f>'Input-Graph'!$K$20-'Input-Graph'!$N$14/Intermediate!K72</f>
        <v>5155.500000000007</v>
      </c>
      <c r="J72">
        <f t="shared" si="7"/>
        <v>-26579180.250000075</v>
      </c>
      <c r="K72">
        <f>('Input-Graph'!$N$5-((2*'Input-Graph'!A76/'Input-Graph'!$N$7)+'Input-Graph'!$N$8))*'Input-Graph'!$N$6</f>
        <v>2650</v>
      </c>
    </row>
    <row r="73" spans="1:11" ht="12.75">
      <c r="A73" s="4">
        <f>'Input-Graph'!$K$21+'Input-Graph'!$K$27/'Input-Graph'!A77</f>
        <v>4910020809.052636</v>
      </c>
      <c r="B73">
        <f>SQRT('Input-Graph'!$K$21/(2*PI()))*'Input-Graph'!$K$27*EXP(J73/(2*'Input-Graph'!$K$21))/('Input-Graph'!A77*A73)</f>
        <v>10613.992699223707</v>
      </c>
      <c r="C73">
        <f t="shared" si="4"/>
        <v>-2332.205113369512</v>
      </c>
      <c r="D73">
        <f>POWER('Input-Graph'!$K$21,1.5)*EXP(J73/(2*'Input-Graph'!$K$21))/(A73*SQRT(2*PI()))</f>
        <v>6450.189295753166</v>
      </c>
      <c r="E73">
        <f t="shared" si="5"/>
        <v>4117.984182383654</v>
      </c>
      <c r="F73" s="6">
        <f>I73*NORMDIST(-I73*SQRT(A73)/'Input-Graph'!$K$21,0,1,1)</f>
        <v>2179.9290967568536</v>
      </c>
      <c r="G73" s="6">
        <f>-('Input-Graph'!$K$21*EXP(Intermediate!J73*Intermediate!A73/(2*'Input-Graph'!$K$21*'Input-Graph'!$K$21))/SQRT(2*PI()*Intermediate!A73))</f>
        <v>-10368.400707369792</v>
      </c>
      <c r="H73">
        <f t="shared" si="6"/>
        <v>6543.505270994423</v>
      </c>
      <c r="I73">
        <f>'Input-Graph'!$K$20-'Input-Graph'!$N$14/Intermediate!K73</f>
        <v>5155.500000000007</v>
      </c>
      <c r="J73">
        <f t="shared" si="7"/>
        <v>-26579180.250000075</v>
      </c>
      <c r="K73">
        <f>('Input-Graph'!$N$5-((2*'Input-Graph'!A77/'Input-Graph'!$N$7)+'Input-Graph'!$N$8))*'Input-Graph'!$N$6</f>
        <v>2648.0000000000005</v>
      </c>
    </row>
    <row r="74" spans="1:11" ht="12.75">
      <c r="A74" s="4">
        <f>'Input-Graph'!$K$21+'Input-Graph'!$K$27/'Input-Graph'!A78</f>
        <v>4870357776.376628</v>
      </c>
      <c r="B74">
        <f>SQRT('Input-Graph'!$K$21/(2*PI()))*'Input-Graph'!$K$27*EXP(J74/(2*'Input-Graph'!$K$21))/('Input-Graph'!A78*A74)</f>
        <v>10561.463895273244</v>
      </c>
      <c r="C74">
        <f t="shared" si="4"/>
        <v>-2332.205113369512</v>
      </c>
      <c r="D74">
        <f>POWER('Input-Graph'!$K$21,1.5)*EXP(J74/(2*'Input-Graph'!$K$21))/(A74*SQRT(2*PI()))</f>
        <v>6502.7180997036285</v>
      </c>
      <c r="E74">
        <f t="shared" si="5"/>
        <v>4170.512986334116</v>
      </c>
      <c r="F74" s="6">
        <f>I74*NORMDIST(-I74*SQRT(A74)/'Input-Graph'!$K$21,0,1,1)</f>
        <v>2181.5190399793187</v>
      </c>
      <c r="G74" s="6">
        <f>-('Input-Graph'!$K$21*EXP(Intermediate!J74*Intermediate!A74/(2*'Input-Graph'!$K$21*'Input-Graph'!$K$21))/SQRT(2*PI()*Intermediate!A74))</f>
        <v>-10412.127165864034</v>
      </c>
      <c r="H74">
        <f t="shared" si="6"/>
        <v>6501.368755722642</v>
      </c>
      <c r="I74">
        <f>'Input-Graph'!$K$20-'Input-Graph'!$N$14/Intermediate!K74</f>
        <v>5155.500000000007</v>
      </c>
      <c r="J74">
        <f t="shared" si="7"/>
        <v>-26579180.250000075</v>
      </c>
      <c r="K74">
        <f>('Input-Graph'!$N$5-((2*'Input-Graph'!A78/'Input-Graph'!$N$7)+'Input-Graph'!$N$8))*'Input-Graph'!$N$6</f>
        <v>2646</v>
      </c>
    </row>
    <row r="75" spans="1:11" ht="12.75">
      <c r="A75" s="4">
        <f>'Input-Graph'!$K$21+'Input-Graph'!$K$27/'Input-Graph'!A79</f>
        <v>4831711744.5384655</v>
      </c>
      <c r="B75">
        <f>SQRT('Input-Graph'!$K$21/(2*PI()))*'Input-Graph'!$K$27*EXP(J75/(2*'Input-Graph'!$K$21))/('Input-Graph'!A79*A75)</f>
        <v>10509.452462472067</v>
      </c>
      <c r="C75">
        <f t="shared" si="4"/>
        <v>-2332.205113369512</v>
      </c>
      <c r="D75">
        <f>POWER('Input-Graph'!$K$21,1.5)*EXP(J75/(2*'Input-Graph'!$K$21))/(A75*SQRT(2*PI()))</f>
        <v>6554.72953250481</v>
      </c>
      <c r="E75">
        <f t="shared" si="5"/>
        <v>4222.524419135298</v>
      </c>
      <c r="F75" s="6">
        <f>I75*NORMDIST(-I75*SQRT(A75)/'Input-Graph'!$K$21,0,1,1)</f>
        <v>2183.0746897161916</v>
      </c>
      <c r="G75" s="6">
        <f>-('Input-Graph'!$K$21*EXP(Intermediate!J75*Intermediate!A75/(2*'Input-Graph'!$K$21*'Input-Graph'!$K$21))/SQRT(2*PI()*Intermediate!A75))</f>
        <v>-10455.243240247157</v>
      </c>
      <c r="H75">
        <f t="shared" si="6"/>
        <v>6459.808331076401</v>
      </c>
      <c r="I75">
        <f>'Input-Graph'!$K$20-'Input-Graph'!$N$14/Intermediate!K75</f>
        <v>5155.500000000007</v>
      </c>
      <c r="J75">
        <f t="shared" si="7"/>
        <v>-26579180.250000075</v>
      </c>
      <c r="K75">
        <f>('Input-Graph'!$N$5-((2*'Input-Graph'!A79/'Input-Graph'!$N$7)+'Input-Graph'!$N$8))*'Input-Graph'!$N$6</f>
        <v>2644.0000000000005</v>
      </c>
    </row>
    <row r="76" spans="1:11" ht="12.75">
      <c r="A76" s="4">
        <f>'Input-Graph'!$K$21+'Input-Graph'!$K$27/'Input-Graph'!A80</f>
        <v>4794044093.253169</v>
      </c>
      <c r="B76">
        <f>SQRT('Input-Graph'!$K$21/(2*PI()))*'Input-Graph'!$K$27*EXP(J76/(2*'Input-Graph'!$K$21))/('Input-Graph'!A80*A76)</f>
        <v>10457.950794674038</v>
      </c>
      <c r="C76">
        <f t="shared" si="4"/>
        <v>-2332.205113369512</v>
      </c>
      <c r="D76">
        <f>POWER('Input-Graph'!$K$21,1.5)*EXP(J76/(2*'Input-Graph'!$K$21))/(A76*SQRT(2*PI()))</f>
        <v>6606.231200302838</v>
      </c>
      <c r="E76">
        <f t="shared" si="5"/>
        <v>4274.026086933326</v>
      </c>
      <c r="F76" s="6">
        <f>I76*NORMDIST(-I76*SQRT(A76)/'Input-Graph'!$K$21,0,1,1)</f>
        <v>2184.597178586724</v>
      </c>
      <c r="G76" s="6">
        <f>-('Input-Graph'!$K$21*EXP(Intermediate!J76*Intermediate!A76/(2*'Input-Graph'!$K$21*'Input-Graph'!$K$21))/SQRT(2*PI()*Intermediate!A76))</f>
        <v>-10497.762693632902</v>
      </c>
      <c r="H76">
        <f t="shared" si="6"/>
        <v>6418.811366561184</v>
      </c>
      <c r="I76">
        <f>'Input-Graph'!$K$20-'Input-Graph'!$N$14/Intermediate!K76</f>
        <v>5155.500000000007</v>
      </c>
      <c r="J76">
        <f t="shared" si="7"/>
        <v>-26579180.250000075</v>
      </c>
      <c r="K76">
        <f>('Input-Graph'!$N$5-((2*'Input-Graph'!A80/'Input-Graph'!$N$7)+'Input-Graph'!$N$8))*'Input-Graph'!$N$6</f>
        <v>2642</v>
      </c>
    </row>
    <row r="77" spans="1:11" ht="12.75">
      <c r="A77" s="4">
        <f>'Input-Graph'!$K$21+'Input-Graph'!$K$27/'Input-Graph'!A81</f>
        <v>4757318133.250004</v>
      </c>
      <c r="B77">
        <f>SQRT('Input-Graph'!$K$21/(2*PI()))*'Input-Graph'!$K$27*EXP(J77/(2*'Input-Graph'!$K$21))/('Input-Graph'!A81*A77)</f>
        <v>10406.951434101902</v>
      </c>
      <c r="C77">
        <f t="shared" si="4"/>
        <v>-2332.205113369512</v>
      </c>
      <c r="D77">
        <f>POWER('Input-Graph'!$K$21,1.5)*EXP(J77/(2*'Input-Graph'!$K$21))/(A77*SQRT(2*PI()))</f>
        <v>6657.230560874975</v>
      </c>
      <c r="E77">
        <f t="shared" si="5"/>
        <v>4325.025447505463</v>
      </c>
      <c r="F77" s="6">
        <f>I77*NORMDIST(-I77*SQRT(A77)/'Input-Graph'!$K$21,0,1,1)</f>
        <v>2186.087588739794</v>
      </c>
      <c r="G77" s="6">
        <f>-('Input-Graph'!$K$21*EXP(Intermediate!J77*Intermediate!A77/(2*'Input-Graph'!$K$21*'Input-Graph'!$K$21))/SQRT(2*PI()*Intermediate!A77))</f>
        <v>-10539.698843731689</v>
      </c>
      <c r="H77">
        <f t="shared" si="6"/>
        <v>6378.36562661547</v>
      </c>
      <c r="I77">
        <f>'Input-Graph'!$K$20-'Input-Graph'!$N$14/Intermediate!K77</f>
        <v>5155.500000000007</v>
      </c>
      <c r="J77">
        <f t="shared" si="7"/>
        <v>-26579180.250000075</v>
      </c>
      <c r="K77">
        <f>('Input-Graph'!$N$5-((2*'Input-Graph'!A81/'Input-Graph'!$N$7)+'Input-Graph'!$N$8))*'Input-Graph'!$N$6</f>
        <v>2640</v>
      </c>
    </row>
    <row r="78" spans="1:11" ht="12.75">
      <c r="A78" s="4">
        <f>'Input-Graph'!$K$21+'Input-Graph'!$K$27/'Input-Graph'!A82</f>
        <v>4721498987.074079</v>
      </c>
      <c r="B78">
        <f>SQRT('Input-Graph'!$K$21/(2*PI()))*'Input-Graph'!$K$27*EXP(J78/(2*'Input-Graph'!$K$21))/('Input-Graph'!A82*A78)</f>
        <v>10356.44706774714</v>
      </c>
      <c r="C78">
        <f t="shared" si="4"/>
        <v>-2332.205113369512</v>
      </c>
      <c r="D78">
        <f>POWER('Input-Graph'!$K$21,1.5)*EXP(J78/(2*'Input-Graph'!$K$21))/(A78*SQRT(2*PI()))</f>
        <v>6707.734927229736</v>
      </c>
      <c r="E78">
        <f t="shared" si="5"/>
        <v>4375.529813860224</v>
      </c>
      <c r="F78" s="6">
        <f>I78*NORMDIST(-I78*SQRT(A78)/'Input-Graph'!$K$21,0,1,1)</f>
        <v>2187.546954680942</v>
      </c>
      <c r="G78" s="6">
        <f>-('Input-Graph'!$K$21*EXP(Intermediate!J78*Intermediate!A78/(2*'Input-Graph'!$K$21*'Input-Graph'!$K$21))/SQRT(2*PI()*Intermediate!A78))</f>
        <v>-10581.064582085914</v>
      </c>
      <c r="H78">
        <f t="shared" si="6"/>
        <v>6338.459254202389</v>
      </c>
      <c r="I78">
        <f>'Input-Graph'!$K$20-'Input-Graph'!$N$14/Intermediate!K78</f>
        <v>5155.500000000007</v>
      </c>
      <c r="J78">
        <f t="shared" si="7"/>
        <v>-26579180.250000075</v>
      </c>
      <c r="K78">
        <f>('Input-Graph'!$N$5-((2*'Input-Graph'!A82/'Input-Graph'!$N$7)+'Input-Graph'!$N$8))*'Input-Graph'!$N$6</f>
        <v>2638.0000000000005</v>
      </c>
    </row>
    <row r="79" spans="1:11" ht="12.75">
      <c r="A79" s="4">
        <f>'Input-Graph'!$K$21+'Input-Graph'!$K$27/'Input-Graph'!A83</f>
        <v>4686553478.60976</v>
      </c>
      <c r="B79">
        <f>SQRT('Input-Graph'!$K$21/(2*PI()))*'Input-Graph'!$K$27*EXP(J79/(2*'Input-Graph'!$K$21))/('Input-Graph'!A83*A79)</f>
        <v>10306.430523874169</v>
      </c>
      <c r="C79">
        <f t="shared" si="4"/>
        <v>-2332.205113369512</v>
      </c>
      <c r="D79">
        <f>POWER('Input-Graph'!$K$21,1.5)*EXP(J79/(2*'Input-Graph'!$K$21))/(A79*SQRT(2*PI()))</f>
        <v>6757.751471102707</v>
      </c>
      <c r="E79">
        <f t="shared" si="5"/>
        <v>4425.546357733195</v>
      </c>
      <c r="F79" s="6">
        <f>I79*NORMDIST(-I79*SQRT(A79)/'Input-Graph'!$K$21,0,1,1)</f>
        <v>2188.976265909154</v>
      </c>
      <c r="G79" s="6">
        <f>-('Input-Graph'!$K$21*EXP(Intermediate!J79*Intermediate!A79/(2*'Input-Graph'!$K$21*'Input-Graph'!$K$21))/SQRT(2*PI()*Intermediate!A79))</f>
        <v>-10621.872392254676</v>
      </c>
      <c r="H79">
        <f t="shared" si="6"/>
        <v>6299.080755261841</v>
      </c>
      <c r="I79">
        <f>'Input-Graph'!$K$20-'Input-Graph'!$N$14/Intermediate!K79</f>
        <v>5155.500000000007</v>
      </c>
      <c r="J79">
        <f t="shared" si="7"/>
        <v>-26579180.250000075</v>
      </c>
      <c r="K79">
        <f>('Input-Graph'!$N$5-((2*'Input-Graph'!A83/'Input-Graph'!$N$7)+'Input-Graph'!$N$8))*'Input-Graph'!$N$6</f>
        <v>2636.0000000000005</v>
      </c>
    </row>
    <row r="80" spans="1:11" ht="12.75">
      <c r="A80" s="4">
        <f>'Input-Graph'!$K$21+'Input-Graph'!$K$27/'Input-Graph'!A84</f>
        <v>4652450030.590366</v>
      </c>
      <c r="B80">
        <f>SQRT('Input-Graph'!$K$21/(2*PI()))*'Input-Graph'!$K$27*EXP(J80/(2*'Input-Graph'!$K$21))/('Input-Graph'!A84*A80)</f>
        <v>10256.894768625338</v>
      </c>
      <c r="C80">
        <f t="shared" si="4"/>
        <v>-2332.205113369512</v>
      </c>
      <c r="D80">
        <f>POWER('Input-Graph'!$K$21,1.5)*EXP(J80/(2*'Input-Graph'!$K$21))/(A80*SQRT(2*PI()))</f>
        <v>6807.287226351536</v>
      </c>
      <c r="E80">
        <f t="shared" si="5"/>
        <v>4475.082112982024</v>
      </c>
      <c r="F80" s="6">
        <f>I80*NORMDIST(-I80*SQRT(A80)/'Input-Graph'!$K$21,0,1,1)</f>
        <v>2190.376469378281</v>
      </c>
      <c r="G80" s="6">
        <f>-('Input-Graph'!$K$21*EXP(Intermediate!J80*Intermediate!A80/(2*'Input-Graph'!$K$21*'Input-Graph'!$K$21))/SQRT(2*PI()*Intermediate!A80))</f>
        <v>-10662.134367017507</v>
      </c>
      <c r="H80">
        <f t="shared" si="6"/>
        <v>6260.218983968136</v>
      </c>
      <c r="I80">
        <f>'Input-Graph'!$K$20-'Input-Graph'!$N$14/Intermediate!K80</f>
        <v>5155.500000000007</v>
      </c>
      <c r="J80">
        <f t="shared" si="7"/>
        <v>-26579180.250000075</v>
      </c>
      <c r="K80">
        <f>('Input-Graph'!$N$5-((2*'Input-Graph'!A84/'Input-Graph'!$N$7)+'Input-Graph'!$N$8))*'Input-Graph'!$N$6</f>
        <v>2634.0000000000005</v>
      </c>
    </row>
    <row r="81" spans="1:11" ht="12.75">
      <c r="A81" s="4">
        <f>'Input-Graph'!$K$21+'Input-Graph'!$K$27/'Input-Graph'!A85</f>
        <v>4619158569.4285755</v>
      </c>
      <c r="B81">
        <f>SQRT('Input-Graph'!$K$21/(2*PI()))*'Input-Graph'!$K$27*EXP(J81/(2*'Input-Graph'!$K$21))/('Input-Graph'!A85*A81)</f>
        <v>10207.83290272337</v>
      </c>
      <c r="C81">
        <f t="shared" si="4"/>
        <v>-2332.205113369512</v>
      </c>
      <c r="D81">
        <f>POWER('Input-Graph'!$K$21,1.5)*EXP(J81/(2*'Input-Graph'!$K$21))/(A81*SQRT(2*PI()))</f>
        <v>6856.349092253506</v>
      </c>
      <c r="E81">
        <f t="shared" si="5"/>
        <v>4524.143978883993</v>
      </c>
      <c r="F81" s="6">
        <f>I81*NORMDIST(-I81*SQRT(A81)/'Input-Graph'!$K$21,0,1,1)</f>
        <v>2191.7484717966954</v>
      </c>
      <c r="G81" s="6">
        <f>-('Input-Graph'!$K$21*EXP(Intermediate!J81*Intermediate!A81/(2*'Input-Graph'!$K$21*'Input-Graph'!$K$21))/SQRT(2*PI()*Intermediate!A81))</f>
        <v>-10701.862224661318</v>
      </c>
      <c r="H81">
        <f t="shared" si="6"/>
        <v>6221.86312874274</v>
      </c>
      <c r="I81">
        <f>'Input-Graph'!$K$20-'Input-Graph'!$N$14/Intermediate!K81</f>
        <v>5155.500000000007</v>
      </c>
      <c r="J81">
        <f t="shared" si="7"/>
        <v>-26579180.250000075</v>
      </c>
      <c r="K81">
        <f>('Input-Graph'!$N$5-((2*'Input-Graph'!A85/'Input-Graph'!$N$7)+'Input-Graph'!$N$8))*'Input-Graph'!$N$6</f>
        <v>2632</v>
      </c>
    </row>
    <row r="82" spans="1:11" ht="12.75">
      <c r="A82" s="4">
        <f>'Input-Graph'!$K$21+'Input-Graph'!$K$27/'Input-Graph'!A86</f>
        <v>4586650436.76471</v>
      </c>
      <c r="B82">
        <f>SQRT('Input-Graph'!$K$21/(2*PI()))*'Input-Graph'!$K$27*EXP(J82/(2*'Input-Graph'!$K$21))/('Input-Graph'!A86*A82)</f>
        <v>10159.238158267986</v>
      </c>
      <c r="C82">
        <f t="shared" si="4"/>
        <v>-2332.205113369512</v>
      </c>
      <c r="D82">
        <f>POWER('Input-Graph'!$K$21,1.5)*EXP(J82/(2*'Input-Graph'!$K$21))/(A82*SQRT(2*PI()))</f>
        <v>6904.943836708888</v>
      </c>
      <c r="E82">
        <f t="shared" si="5"/>
        <v>4572.738723339376</v>
      </c>
      <c r="F82" s="6">
        <f>I82*NORMDIST(-I82*SQRT(A82)/'Input-Graph'!$K$21,0,1,1)</f>
        <v>2193.0931417775705</v>
      </c>
      <c r="G82" s="6">
        <f>-('Input-Graph'!$K$21*EXP(Intermediate!J82*Intermediate!A82/(2*'Input-Graph'!$K$21*'Input-Graph'!$K$21))/SQRT(2*PI()*Intermediate!A82))</f>
        <v>-10741.067324409785</v>
      </c>
      <c r="H82">
        <f t="shared" si="6"/>
        <v>6184.0026989751495</v>
      </c>
      <c r="I82">
        <f>'Input-Graph'!$K$20-'Input-Graph'!$N$14/Intermediate!K82</f>
        <v>5155.500000000007</v>
      </c>
      <c r="J82">
        <f t="shared" si="7"/>
        <v>-26579180.250000075</v>
      </c>
      <c r="K82">
        <f>('Input-Graph'!$N$5-((2*'Input-Graph'!A86/'Input-Graph'!$N$7)+'Input-Graph'!$N$8))*'Input-Graph'!$N$6</f>
        <v>2630.0000000000005</v>
      </c>
    </row>
    <row r="83" spans="1:11" ht="12.75">
      <c r="A83" s="4">
        <f>'Input-Graph'!$K$21+'Input-Graph'!$K$27/'Input-Graph'!A87</f>
        <v>4554898307.18605</v>
      </c>
      <c r="B83">
        <f>SQRT('Input-Graph'!$K$21/(2*PI()))*'Input-Graph'!$K$27*EXP(J83/(2*'Input-Graph'!$K$21))/('Input-Graph'!A87*A83)</f>
        <v>10111.103895623608</v>
      </c>
      <c r="C83">
        <f t="shared" si="4"/>
        <v>-2332.205113369512</v>
      </c>
      <c r="D83">
        <f>POWER('Input-Graph'!$K$21,1.5)*EXP(J83/(2*'Input-Graph'!$K$21))/(A83*SQRT(2*PI()))</f>
        <v>6953.078099353271</v>
      </c>
      <c r="E83">
        <f t="shared" si="5"/>
        <v>4620.872985983759</v>
      </c>
      <c r="F83" s="6">
        <f>I83*NORMDIST(-I83*SQRT(A83)/'Input-Graph'!$K$21,0,1,1)</f>
        <v>2194.411311851068</v>
      </c>
      <c r="G83" s="6">
        <f>-('Input-Graph'!$K$21*EXP(Intermediate!J83*Intermediate!A83/(2*'Input-Graph'!$K$21*'Input-Graph'!$K$21))/SQRT(2*PI()*Intermediate!A83))</f>
        <v>-10779.760681049975</v>
      </c>
      <c r="H83">
        <f t="shared" si="6"/>
        <v>6146.6275124084605</v>
      </c>
      <c r="I83">
        <f>'Input-Graph'!$K$20-'Input-Graph'!$N$14/Intermediate!K83</f>
        <v>5155.500000000007</v>
      </c>
      <c r="J83">
        <f t="shared" si="7"/>
        <v>-26579180.250000075</v>
      </c>
      <c r="K83">
        <f>('Input-Graph'!$N$5-((2*'Input-Graph'!A87/'Input-Graph'!$N$7)+'Input-Graph'!$N$8))*'Input-Graph'!$N$6</f>
        <v>2628</v>
      </c>
    </row>
    <row r="84" spans="1:11" ht="12.75">
      <c r="A84" s="4">
        <f>'Input-Graph'!$K$21+'Input-Graph'!$K$27/'Input-Graph'!A88</f>
        <v>4523876111.620694</v>
      </c>
      <c r="B84">
        <f>SQRT('Input-Graph'!$K$21/(2*PI()))*'Input-Graph'!$K$27*EXP(J84/(2*'Input-Graph'!$K$21))/('Input-Graph'!A88*A84)</f>
        <v>10063.423600395085</v>
      </c>
      <c r="C84">
        <f t="shared" si="4"/>
        <v>-2332.205113369512</v>
      </c>
      <c r="D84">
        <f>POWER('Input-Graph'!$K$21,1.5)*EXP(J84/(2*'Input-Graph'!$K$21))/(A84*SQRT(2*PI()))</f>
        <v>7000.758394581792</v>
      </c>
      <c r="E84">
        <f t="shared" si="5"/>
        <v>4668.55328121228</v>
      </c>
      <c r="F84" s="6">
        <f>I84*NORMDIST(-I84*SQRT(A84)/'Input-Graph'!$K$21,0,1,1)</f>
        <v>2195.703780348789</v>
      </c>
      <c r="G84" s="6">
        <f>-('Input-Graph'!$K$21*EXP(Intermediate!J84*Intermediate!A84/(2*'Input-Graph'!$K$21*'Input-Graph'!$K$21))/SQRT(2*PI()*Intermediate!A84))</f>
        <v>-10817.952978806781</v>
      </c>
      <c r="H84">
        <f t="shared" si="6"/>
        <v>6109.727683149373</v>
      </c>
      <c r="I84">
        <f>'Input-Graph'!$K$20-'Input-Graph'!$N$14/Intermediate!K84</f>
        <v>5155.500000000007</v>
      </c>
      <c r="J84">
        <f t="shared" si="7"/>
        <v>-26579180.250000075</v>
      </c>
      <c r="K84">
        <f>('Input-Graph'!$N$5-((2*'Input-Graph'!A88/'Input-Graph'!$N$7)+'Input-Graph'!$N$8))*'Input-Graph'!$N$6</f>
        <v>2626.0000000000005</v>
      </c>
    </row>
    <row r="85" spans="1:11" ht="12.75">
      <c r="A85" s="4">
        <f>'Input-Graph'!$K$21+'Input-Graph'!$K$27/'Input-Graph'!A89</f>
        <v>4493558965.95455</v>
      </c>
      <c r="B85">
        <f>SQRT('Input-Graph'!$K$21/(2*PI()))*'Input-Graph'!$K$27*EXP(J85/(2*'Input-Graph'!$K$21))/('Input-Graph'!A89*A85)</f>
        <v>10016.190880488639</v>
      </c>
      <c r="C85">
        <f t="shared" si="4"/>
        <v>-2332.205113369512</v>
      </c>
      <c r="D85">
        <f>POWER('Input-Graph'!$K$21,1.5)*EXP(J85/(2*'Input-Graph'!$K$21))/(A85*SQRT(2*PI()))</f>
        <v>7047.991114488237</v>
      </c>
      <c r="E85">
        <f t="shared" si="5"/>
        <v>4715.786001118725</v>
      </c>
      <c r="F85" s="6">
        <f>I85*NORMDIST(-I85*SQRT(A85)/'Input-Graph'!$K$21,0,1,1)</f>
        <v>2196.9713131699186</v>
      </c>
      <c r="G85" s="6">
        <f>-('Input-Graph'!$K$21*EXP(Intermediate!J85*Intermediate!A85/(2*'Input-Graph'!$K$21*'Input-Graph'!$K$21))/SQRT(2*PI()*Intermediate!A85))</f>
        <v>-10855.65458451215</v>
      </c>
      <c r="H85">
        <f t="shared" si="6"/>
        <v>6073.293610265129</v>
      </c>
      <c r="I85">
        <f>'Input-Graph'!$K$20-'Input-Graph'!$N$14/Intermediate!K85</f>
        <v>5155.500000000007</v>
      </c>
      <c r="J85">
        <f t="shared" si="7"/>
        <v>-26579180.250000075</v>
      </c>
      <c r="K85">
        <f>('Input-Graph'!$N$5-((2*'Input-Graph'!A89/'Input-Graph'!$N$7)+'Input-Graph'!$N$8))*'Input-Graph'!$N$6</f>
        <v>2624</v>
      </c>
    </row>
    <row r="86" spans="1:11" ht="12.75">
      <c r="A86" s="4">
        <f>'Input-Graph'!$K$21+'Input-Graph'!$K$27/'Input-Graph'!A90</f>
        <v>4463923104.460678</v>
      </c>
      <c r="B86">
        <f>SQRT('Input-Graph'!$K$21/(2*PI()))*'Input-Graph'!$K$27*EXP(J86/(2*'Input-Graph'!$K$21))/('Input-Graph'!A90*A86)</f>
        <v>9969.399463255157</v>
      </c>
      <c r="C86">
        <f t="shared" si="4"/>
        <v>-2332.205113369512</v>
      </c>
      <c r="D86">
        <f>POWER('Input-Graph'!$K$21,1.5)*EXP(J86/(2*'Input-Graph'!$K$21))/(A86*SQRT(2*PI()))</f>
        <v>7094.782531721721</v>
      </c>
      <c r="E86">
        <f t="shared" si="5"/>
        <v>4762.577418352209</v>
      </c>
      <c r="F86" s="6">
        <f>I86*NORMDIST(-I86*SQRT(A86)/'Input-Graph'!$K$21,0,1,1)</f>
        <v>2198.2146454377303</v>
      </c>
      <c r="G86" s="6">
        <f>-('Input-Graph'!$K$21*EXP(Intermediate!J86*Intermediate!A86/(2*'Input-Graph'!$K$21*'Input-Graph'!$K$21))/SQRT(2*PI()*Intermediate!A86))</f>
        <v>-10892.875560112523</v>
      </c>
      <c r="H86">
        <f t="shared" si="6"/>
        <v>6037.315966932572</v>
      </c>
      <c r="I86">
        <f>'Input-Graph'!$K$20-'Input-Graph'!$N$14/Intermediate!K86</f>
        <v>5155.500000000007</v>
      </c>
      <c r="J86">
        <f t="shared" si="7"/>
        <v>-26579180.250000075</v>
      </c>
      <c r="K86">
        <f>('Input-Graph'!$N$5-((2*'Input-Graph'!A90/'Input-Graph'!$N$7)+'Input-Graph'!$N$8))*'Input-Graph'!$N$6</f>
        <v>2622.0000000000005</v>
      </c>
    </row>
    <row r="87" spans="1:11" ht="12.75">
      <c r="A87" s="4">
        <f>'Input-Graph'!$K$21+'Input-Graph'!$K$27/'Input-Graph'!A91</f>
        <v>4434945817.666672</v>
      </c>
      <c r="B87">
        <f>SQRT('Input-Graph'!$K$21/(2*PI()))*'Input-Graph'!$K$27*EXP(J87/(2*'Input-Graph'!$K$21))/('Input-Graph'!A91*A87)</f>
        <v>9923.043192713167</v>
      </c>
      <c r="C87">
        <f t="shared" si="4"/>
        <v>-2332.205113369512</v>
      </c>
      <c r="D87">
        <f>POWER('Input-Graph'!$K$21,1.5)*EXP(J87/(2*'Input-Graph'!$K$21))/(A87*SQRT(2*PI()))</f>
        <v>7141.138802263708</v>
      </c>
      <c r="E87">
        <f t="shared" si="5"/>
        <v>4808.933688894196</v>
      </c>
      <c r="F87" s="6">
        <f>I87*NORMDIST(-I87*SQRT(A87)/'Input-Graph'!$K$21,0,1,1)</f>
        <v>2199.434483054377</v>
      </c>
      <c r="G87" s="6">
        <f>-('Input-Graph'!$K$21*EXP(Intermediate!J87*Intermediate!A87/(2*'Input-Graph'!$K$21*'Input-Graph'!$K$21))/SQRT(2*PI()*Intermediate!A87))</f>
        <v>-10929.625674554756</v>
      </c>
      <c r="H87">
        <f t="shared" si="6"/>
        <v>6001.7856901069845</v>
      </c>
      <c r="I87">
        <f>'Input-Graph'!$K$20-'Input-Graph'!$N$14/Intermediate!K87</f>
        <v>5155.500000000007</v>
      </c>
      <c r="J87">
        <f t="shared" si="7"/>
        <v>-26579180.250000075</v>
      </c>
      <c r="K87">
        <f>('Input-Graph'!$N$5-((2*'Input-Graph'!A91/'Input-Graph'!$N$7)+'Input-Graph'!$N$8))*'Input-Graph'!$N$6</f>
        <v>2620.0000000000005</v>
      </c>
    </row>
    <row r="88" spans="1:11" ht="12.75">
      <c r="A88" s="4">
        <f>'Input-Graph'!$K$21+'Input-Graph'!$K$27/'Input-Graph'!A92</f>
        <v>4406605394.318686</v>
      </c>
      <c r="B88">
        <f>SQRT('Input-Graph'!$K$21/(2*PI()))*'Input-Graph'!$K$27*EXP(J88/(2*'Input-Graph'!$K$21))/('Input-Graph'!A92*A88)</f>
        <v>9877.116026848986</v>
      </c>
      <c r="C88">
        <f aca="true" t="shared" si="8" ref="C88:C151">-I88*NORMDIST(-I88/$Q$2,0,1,1)</f>
        <v>-2332.205113369512</v>
      </c>
      <c r="D88">
        <f>POWER('Input-Graph'!$K$21,1.5)*EXP(J88/(2*'Input-Graph'!$K$21))/(A88*SQRT(2*PI()))</f>
        <v>7187.065968127892</v>
      </c>
      <c r="E88">
        <f aca="true" t="shared" si="9" ref="E88:E151">C88+D88</f>
        <v>4854.86085475838</v>
      </c>
      <c r="F88" s="6">
        <f>I88*NORMDIST(-I88*SQRT(A88)/'Input-Graph'!$K$21,0,1,1)</f>
        <v>2200.631504161247</v>
      </c>
      <c r="G88" s="6">
        <f>-('Input-Graph'!$K$21*EXP(Intermediate!J88*Intermediate!A88/(2*'Input-Graph'!$K$21*'Input-Graph'!$K$21))/SQRT(2*PI()*Intermediate!A88))</f>
        <v>-10965.914415088067</v>
      </c>
      <c r="H88">
        <f aca="true" t="shared" si="10" ref="H88:H151">+B88+E88+F88+G88</f>
        <v>5966.693970680546</v>
      </c>
      <c r="I88">
        <f>'Input-Graph'!$K$20-'Input-Graph'!$N$14/Intermediate!K88</f>
        <v>5155.500000000007</v>
      </c>
      <c r="J88">
        <f t="shared" si="7"/>
        <v>-26579180.250000075</v>
      </c>
      <c r="K88">
        <f>('Input-Graph'!$N$5-((2*'Input-Graph'!A92/'Input-Graph'!$N$7)+'Input-Graph'!$N$8))*'Input-Graph'!$N$6</f>
        <v>2618.0000000000005</v>
      </c>
    </row>
    <row r="89" spans="1:11" ht="12.75">
      <c r="A89" s="4">
        <f>'Input-Graph'!$K$21+'Input-Graph'!$K$27/'Input-Graph'!A93</f>
        <v>4378881067.13044</v>
      </c>
      <c r="B89">
        <f>SQRT('Input-Graph'!$K$21/(2*PI()))*'Input-Graph'!$K$27*EXP(J89/(2*'Input-Graph'!$K$21))/('Input-Graph'!A93*A89)</f>
        <v>9831.61203499143</v>
      </c>
      <c r="C89">
        <f t="shared" si="8"/>
        <v>-2332.205113369512</v>
      </c>
      <c r="D89">
        <f>POWER('Input-Graph'!$K$21,1.5)*EXP(J89/(2*'Input-Graph'!$K$21))/(A89*SQRT(2*PI()))</f>
        <v>7232.5699599854415</v>
      </c>
      <c r="E89">
        <f t="shared" si="9"/>
        <v>4900.364846615929</v>
      </c>
      <c r="F89" s="6">
        <f>I89*NORMDIST(-I89*SQRT(A89)/'Input-Graph'!$K$21,0,1,1)</f>
        <v>2201.806360511578</v>
      </c>
      <c r="G89" s="6">
        <f>-('Input-Graph'!$K$21*EXP(Intermediate!J89*Intermediate!A89/(2*'Input-Graph'!$K$21*'Input-Graph'!$K$21))/SQRT(2*PI()*Intermediate!A89))</f>
        <v>-11001.750998016658</v>
      </c>
      <c r="H89">
        <f t="shared" si="10"/>
        <v>5932.03224410228</v>
      </c>
      <c r="I89">
        <f>'Input-Graph'!$K$20-'Input-Graph'!$N$14/Intermediate!K89</f>
        <v>5155.500000000007</v>
      </c>
      <c r="J89">
        <f t="shared" si="7"/>
        <v>-26579180.250000075</v>
      </c>
      <c r="K89">
        <f>('Input-Graph'!$N$5-((2*'Input-Graph'!A93/'Input-Graph'!$N$7)+'Input-Graph'!$N$8))*'Input-Graph'!$N$6</f>
        <v>2616.0000000000005</v>
      </c>
    </row>
    <row r="90" spans="1:11" ht="12.75">
      <c r="A90" s="4">
        <f>'Input-Graph'!$K$21+'Input-Graph'!$K$27/'Input-Graph'!A94</f>
        <v>4351752962.032263</v>
      </c>
      <c r="B90">
        <f>SQRT('Input-Graph'!$K$21/(2*PI()))*'Input-Graph'!$K$27*EXP(J90/(2*'Input-Graph'!$K$21))/('Input-Graph'!A94*A90)</f>
        <v>9786.525395258837</v>
      </c>
      <c r="C90">
        <f t="shared" si="8"/>
        <v>-2332.205113369512</v>
      </c>
      <c r="D90">
        <f>POWER('Input-Graph'!$K$21,1.5)*EXP(J90/(2*'Input-Graph'!$K$21))/(A90*SQRT(2*PI()))</f>
        <v>7277.656599718038</v>
      </c>
      <c r="E90">
        <f t="shared" si="9"/>
        <v>4945.451486348526</v>
      </c>
      <c r="F90" s="6">
        <f>I90*NORMDIST(-I90*SQRT(A90)/'Input-Graph'!$K$21,0,1,1)</f>
        <v>2202.959678761464</v>
      </c>
      <c r="G90" s="6">
        <f>-('Input-Graph'!$K$21*EXP(Intermediate!J90*Intermediate!A90/(2*'Input-Graph'!$K$21*'Input-Graph'!$K$21))/SQRT(2*PI()*Intermediate!A90))</f>
        <v>-11037.144378935449</v>
      </c>
      <c r="H90">
        <f t="shared" si="10"/>
        <v>5897.792181433379</v>
      </c>
      <c r="I90">
        <f>'Input-Graph'!$K$20-'Input-Graph'!$N$14/Intermediate!K90</f>
        <v>5155.500000000007</v>
      </c>
      <c r="J90">
        <f t="shared" si="7"/>
        <v>-26579180.250000075</v>
      </c>
      <c r="K90">
        <f>('Input-Graph'!$N$5-((2*'Input-Graph'!A94/'Input-Graph'!$N$7)+'Input-Graph'!$N$8))*'Input-Graph'!$N$6</f>
        <v>2614.0000000000005</v>
      </c>
    </row>
    <row r="91" spans="1:11" ht="12.75">
      <c r="A91" s="4">
        <f>'Input-Graph'!$K$21+'Input-Graph'!$K$27/'Input-Graph'!A95</f>
        <v>4325202050.659579</v>
      </c>
      <c r="B91">
        <f>SQRT('Input-Graph'!$K$21/(2*PI()))*'Input-Graph'!$K$27*EXP(J91/(2*'Input-Graph'!$K$21))/('Input-Graph'!A95*A91)</f>
        <v>9741.85039207593</v>
      </c>
      <c r="C91">
        <f t="shared" si="8"/>
        <v>-2332.205113369512</v>
      </c>
      <c r="D91">
        <f>POWER('Input-Graph'!$K$21,1.5)*EXP(J91/(2*'Input-Graph'!$K$21))/(A91*SQRT(2*PI()))</f>
        <v>7322.331602900946</v>
      </c>
      <c r="E91">
        <f t="shared" si="9"/>
        <v>4990.126489531433</v>
      </c>
      <c r="F91" s="6">
        <f>I91*NORMDIST(-I91*SQRT(A91)/'Input-Graph'!$K$21,0,1,1)</f>
        <v>2204.092061684918</v>
      </c>
      <c r="G91" s="6">
        <f>-('Input-Graph'!$K$21*EXP(Intermediate!J91*Intermediate!A91/(2*'Input-Graph'!$K$21*'Input-Graph'!$K$21))/SQRT(2*PI()*Intermediate!A91))</f>
        <v>-11072.103262478991</v>
      </c>
      <c r="H91">
        <f t="shared" si="10"/>
        <v>5863.9656808132895</v>
      </c>
      <c r="I91">
        <f>'Input-Graph'!$K$20-'Input-Graph'!$N$14/Intermediate!K91</f>
        <v>5155.500000000007</v>
      </c>
      <c r="J91">
        <f t="shared" si="7"/>
        <v>-26579180.250000075</v>
      </c>
      <c r="K91">
        <f>('Input-Graph'!$N$5-((2*'Input-Graph'!A95/'Input-Graph'!$N$7)+'Input-Graph'!$N$8))*'Input-Graph'!$N$6</f>
        <v>2612.0000000000005</v>
      </c>
    </row>
    <row r="92" spans="1:11" ht="12.75">
      <c r="A92" s="4">
        <f>'Input-Graph'!$K$21+'Input-Graph'!$K$27/'Input-Graph'!A96</f>
        <v>4299210105.84211</v>
      </c>
      <c r="B92">
        <f>SQRT('Input-Graph'!$K$21/(2*PI()))*'Input-Graph'!$K$27*EXP(J92/(2*'Input-Graph'!$K$21))/('Input-Graph'!A96*A92)</f>
        <v>9697.581413758451</v>
      </c>
      <c r="C92">
        <f t="shared" si="8"/>
        <v>-2332.205113369512</v>
      </c>
      <c r="D92">
        <f>POWER('Input-Graph'!$K$21,1.5)*EXP(J92/(2*'Input-Graph'!$K$21))/(A92*SQRT(2*PI()))</f>
        <v>7366.600581218426</v>
      </c>
      <c r="E92">
        <f t="shared" si="9"/>
        <v>5034.3954678489135</v>
      </c>
      <c r="F92" s="6">
        <f>I92*NORMDIST(-I92*SQRT(A92)/'Input-Graph'!$K$21,0,1,1)</f>
        <v>2205.2040893181947</v>
      </c>
      <c r="G92" s="6">
        <f>-('Input-Graph'!$K$21*EXP(Intermediate!J92*Intermediate!A92/(2*'Input-Graph'!$K$21*'Input-Graph'!$K$21))/SQRT(2*PI()*Intermediate!A92))</f>
        <v>-11106.636111611637</v>
      </c>
      <c r="H92">
        <f t="shared" si="10"/>
        <v>5830.5448593139245</v>
      </c>
      <c r="I92">
        <f>'Input-Graph'!$K$20-'Input-Graph'!$N$14/Intermediate!K92</f>
        <v>5155.500000000007</v>
      </c>
      <c r="J92">
        <f t="shared" si="7"/>
        <v>-26579180.250000075</v>
      </c>
      <c r="K92">
        <f>('Input-Graph'!$N$5-((2*'Input-Graph'!A96/'Input-Graph'!$N$7)+'Input-Graph'!$N$8))*'Input-Graph'!$N$6</f>
        <v>2610</v>
      </c>
    </row>
    <row r="93" spans="1:11" ht="12.75">
      <c r="A93" s="4">
        <f>'Input-Graph'!$K$21+'Input-Graph'!$K$27/'Input-Graph'!A97</f>
        <v>4273759659.875005</v>
      </c>
      <c r="B93">
        <f>SQRT('Input-Graph'!$K$21/(2*PI()))*'Input-Graph'!$K$27*EXP(J93/(2*'Input-Graph'!$K$21))/('Input-Graph'!A97*A93)</f>
        <v>9653.712950163324</v>
      </c>
      <c r="C93">
        <f t="shared" si="8"/>
        <v>-2332.205113369512</v>
      </c>
      <c r="D93">
        <f>POWER('Input-Graph'!$K$21,1.5)*EXP(J93/(2*'Input-Graph'!$K$21))/(A93*SQRT(2*PI()))</f>
        <v>7410.469044813552</v>
      </c>
      <c r="E93">
        <f t="shared" si="9"/>
        <v>5078.263931444039</v>
      </c>
      <c r="F93" s="6">
        <f>I93*NORMDIST(-I93*SQRT(A93)/'Input-Graph'!$K$21,0,1,1)</f>
        <v>2206.296320038183</v>
      </c>
      <c r="G93" s="6">
        <f>-('Input-Graph'!$K$21*EXP(Intermediate!J93*Intermediate!A93/(2*'Input-Graph'!$K$21*'Input-Graph'!$K$21))/SQRT(2*PI()*Intermediate!A93))</f>
        <v>-11140.751156485056</v>
      </c>
      <c r="H93">
        <f t="shared" si="10"/>
        <v>5797.522045160489</v>
      </c>
      <c r="I93">
        <f>'Input-Graph'!$K$20-'Input-Graph'!$N$14/Intermediate!K93</f>
        <v>5155.500000000007</v>
      </c>
      <c r="J93">
        <f t="shared" si="7"/>
        <v>-26579180.250000075</v>
      </c>
      <c r="K93">
        <f>('Input-Graph'!$N$5-((2*'Input-Graph'!A97/'Input-Graph'!$N$7)+'Input-Graph'!$N$8))*'Input-Graph'!$N$6</f>
        <v>2608.0000000000005</v>
      </c>
    </row>
    <row r="94" spans="1:11" ht="12.75">
      <c r="A94" s="4">
        <f>'Input-Graph'!$K$21+'Input-Graph'!$K$27/'Input-Graph'!A98</f>
        <v>4248833965.3711386</v>
      </c>
      <c r="B94">
        <f>SQRT('Input-Graph'!$K$21/(2*PI()))*'Input-Graph'!$K$27*EXP(J94/(2*'Input-Graph'!$K$21))/('Input-Graph'!A98*A94)</f>
        <v>9610.239590402314</v>
      </c>
      <c r="C94">
        <f t="shared" si="8"/>
        <v>-2332.205113369512</v>
      </c>
      <c r="D94">
        <f>POWER('Input-Graph'!$K$21,1.5)*EXP(J94/(2*'Input-Graph'!$K$21))/(A94*SQRT(2*PI()))</f>
        <v>7453.942404574562</v>
      </c>
      <c r="E94">
        <f t="shared" si="9"/>
        <v>5121.73729120505</v>
      </c>
      <c r="F94" s="6">
        <f>I94*NORMDIST(-I94*SQRT(A94)/'Input-Graph'!$K$21,0,1,1)</f>
        <v>2207.369291579286</v>
      </c>
      <c r="G94" s="6">
        <f>-('Input-Graph'!$K$21*EXP(Intermediate!J94*Intermediate!A94/(2*'Input-Graph'!$K$21*'Input-Graph'!$K$21))/SQRT(2*PI()*Intermediate!A94))</f>
        <v>-11174.456402887583</v>
      </c>
      <c r="H94">
        <f t="shared" si="10"/>
        <v>5764.889770299065</v>
      </c>
      <c r="I94">
        <f>'Input-Graph'!$K$20-'Input-Graph'!$N$14/Intermediate!K94</f>
        <v>5155.500000000007</v>
      </c>
      <c r="J94">
        <f t="shared" si="7"/>
        <v>-26579180.250000075</v>
      </c>
      <c r="K94">
        <f>('Input-Graph'!$N$5-((2*'Input-Graph'!A98/'Input-Graph'!$N$7)+'Input-Graph'!$N$8))*'Input-Graph'!$N$6</f>
        <v>2606</v>
      </c>
    </row>
    <row r="95" spans="1:11" ht="12.75">
      <c r="A95" s="4">
        <f>'Input-Graph'!$K$21+'Input-Graph'!$K$27/'Input-Graph'!A99</f>
        <v>4224416958.5102086</v>
      </c>
      <c r="B95">
        <f>SQRT('Input-Graph'!$K$21/(2*PI()))*'Input-Graph'!$K$27*EXP(J95/(2*'Input-Graph'!$K$21))/('Input-Graph'!A99*A95)</f>
        <v>9567.156020617182</v>
      </c>
      <c r="C95">
        <f t="shared" si="8"/>
        <v>-2332.205113369512</v>
      </c>
      <c r="D95">
        <f>POWER('Input-Graph'!$K$21,1.5)*EXP(J95/(2*'Input-Graph'!$K$21))/(A95*SQRT(2*PI()))</f>
        <v>7497.025974359695</v>
      </c>
      <c r="E95">
        <f t="shared" si="9"/>
        <v>5164.820860990183</v>
      </c>
      <c r="F95" s="6">
        <f>I95*NORMDIST(-I95*SQRT(A95)/'Input-Graph'!$K$21,0,1,1)</f>
        <v>2208.423521992887</v>
      </c>
      <c r="G95" s="6">
        <f>-('Input-Graph'!$K$21*EXP(Intermediate!J95*Intermediate!A95/(2*'Input-Graph'!$K$21*'Input-Graph'!$K$21))/SQRT(2*PI()*Intermediate!A95))</f>
        <v>-11207.759640308099</v>
      </c>
      <c r="H95">
        <f t="shared" si="10"/>
        <v>5732.640763292153</v>
      </c>
      <c r="I95">
        <f>'Input-Graph'!$K$20-'Input-Graph'!$N$14/Intermediate!K95</f>
        <v>5155.500000000007</v>
      </c>
      <c r="J95">
        <f t="shared" si="7"/>
        <v>-26579180.250000075</v>
      </c>
      <c r="K95">
        <f>('Input-Graph'!$N$5-((2*'Input-Graph'!A99/'Input-Graph'!$N$7)+'Input-Graph'!$N$8))*'Input-Graph'!$N$6</f>
        <v>2604.0000000000005</v>
      </c>
    </row>
    <row r="96" spans="1:11" ht="12.75">
      <c r="A96" s="4">
        <f>'Input-Graph'!$K$21+'Input-Graph'!$K$27/'Input-Graph'!A100</f>
        <v>4200493224.5151563</v>
      </c>
      <c r="B96">
        <f>SQRT('Input-Graph'!$K$21/(2*PI()))*'Input-Graph'!$K$27*EXP(J96/(2*'Input-Graph'!$K$21))/('Input-Graph'!A100*A96)</f>
        <v>9524.45702181442</v>
      </c>
      <c r="C96">
        <f t="shared" si="8"/>
        <v>-2332.205113369512</v>
      </c>
      <c r="D96">
        <f>POWER('Input-Graph'!$K$21,1.5)*EXP(J96/(2*'Input-Graph'!$K$21))/(A96*SQRT(2*PI()))</f>
        <v>7539.724973162456</v>
      </c>
      <c r="E96">
        <f t="shared" si="9"/>
        <v>5207.519859792944</v>
      </c>
      <c r="F96" s="6">
        <f>I96*NORMDIST(-I96*SQRT(A96)/'Input-Graph'!$K$21,0,1,1)</f>
        <v>2209.4595105531835</v>
      </c>
      <c r="G96" s="6">
        <f>-('Input-Graph'!$K$21*EXP(Intermediate!J96*Intermediate!A96/(2*'Input-Graph'!$K$21*'Input-Graph'!$K$21))/SQRT(2*PI()*Intermediate!A96))</f>
        <v>-11240.668449635765</v>
      </c>
      <c r="H96">
        <f t="shared" si="10"/>
        <v>5700.7679425247825</v>
      </c>
      <c r="I96">
        <f>'Input-Graph'!$K$20-'Input-Graph'!$N$14/Intermediate!K96</f>
        <v>5155.500000000007</v>
      </c>
      <c r="J96">
        <f t="shared" si="7"/>
        <v>-26579180.250000075</v>
      </c>
      <c r="K96">
        <f>('Input-Graph'!$N$5-((2*'Input-Graph'!A100/'Input-Graph'!$N$7)+'Input-Graph'!$N$8))*'Input-Graph'!$N$6</f>
        <v>2602.0000000000005</v>
      </c>
    </row>
    <row r="97" spans="1:11" ht="12.75">
      <c r="A97" s="4">
        <f>'Input-Graph'!$K$21+'Input-Graph'!$K$27/'Input-Graph'!A101</f>
        <v>4177047965.2000046</v>
      </c>
      <c r="B97">
        <f>SQRT('Input-Graph'!$K$21/(2*PI()))*'Input-Graph'!$K$27*EXP(J97/(2*'Input-Graph'!$K$21))/('Input-Graph'!A101*A97)</f>
        <v>9482.137467757719</v>
      </c>
      <c r="C97">
        <f t="shared" si="8"/>
        <v>-2332.205113369512</v>
      </c>
      <c r="D97">
        <f>POWER('Input-Graph'!$K$21,1.5)*EXP(J97/(2*'Input-Graph'!$K$21))/(A97*SQRT(2*PI()))</f>
        <v>7582.044527219159</v>
      </c>
      <c r="E97">
        <f t="shared" si="9"/>
        <v>5249.839413849647</v>
      </c>
      <c r="F97" s="6">
        <f>I97*NORMDIST(-I97*SQRT(A97)/'Input-Graph'!$K$21,0,1,1)</f>
        <v>2210.477738612881</v>
      </c>
      <c r="G97" s="6">
        <f>-('Input-Graph'!$K$21*EXP(Intermediate!J97*Intermediate!A97/(2*'Input-Graph'!$K$21*'Input-Graph'!$K$21))/SQRT(2*PI()*Intermediate!A97))</f>
        <v>-11273.19021051553</v>
      </c>
      <c r="H97">
        <f t="shared" si="10"/>
        <v>5669.264409704718</v>
      </c>
      <c r="I97">
        <f>'Input-Graph'!$K$20-'Input-Graph'!$N$14/Intermediate!K97</f>
        <v>5155.500000000007</v>
      </c>
      <c r="J97">
        <f t="shared" si="7"/>
        <v>-26579180.250000075</v>
      </c>
      <c r="K97">
        <f>('Input-Graph'!$N$5-((2*'Input-Graph'!A101/'Input-Graph'!$N$7)+'Input-Graph'!$N$8))*'Input-Graph'!$N$6</f>
        <v>2600.0000000000005</v>
      </c>
    </row>
    <row r="98" spans="1:11" ht="12.75">
      <c r="A98" s="4">
        <f>'Input-Graph'!$K$21+'Input-Graph'!$K$27/'Input-Graph'!A102</f>
        <v>4154066968.445549</v>
      </c>
      <c r="B98">
        <f>SQRT('Input-Graph'!$K$21/(2*PI()))*'Input-Graph'!$K$27*EXP(J98/(2*'Input-Graph'!$K$21))/('Input-Graph'!A102*A98)</f>
        <v>9440.192322916359</v>
      </c>
      <c r="C98">
        <f t="shared" si="8"/>
        <v>-2332.205113369512</v>
      </c>
      <c r="D98">
        <f>POWER('Input-Graph'!$K$21,1.5)*EXP(J98/(2*'Input-Graph'!$K$21))/(A98*SQRT(2*PI()))</f>
        <v>7623.989672060519</v>
      </c>
      <c r="E98">
        <f t="shared" si="9"/>
        <v>5291.784558691007</v>
      </c>
      <c r="F98" s="6">
        <f>I98*NORMDIST(-I98*SQRT(A98)/'Input-Graph'!$K$21,0,1,1)</f>
        <v>2211.478670411982</v>
      </c>
      <c r="G98" s="6">
        <f>-('Input-Graph'!$K$21*EXP(Intermediate!J98*Intermediate!A98/(2*'Input-Graph'!$K$21*'Input-Graph'!$K$21))/SQRT(2*PI()*Intermediate!A98))</f>
        <v>-11305.332108377992</v>
      </c>
      <c r="H98">
        <f t="shared" si="10"/>
        <v>5638.123443641358</v>
      </c>
      <c r="I98">
        <f>'Input-Graph'!$K$20-'Input-Graph'!$N$14/Intermediate!K98</f>
        <v>5155.500000000007</v>
      </c>
      <c r="J98">
        <f t="shared" si="7"/>
        <v>-26579180.250000075</v>
      </c>
      <c r="K98">
        <f>('Input-Graph'!$N$5-((2*'Input-Graph'!A102/'Input-Graph'!$N$7)+'Input-Graph'!$N$8))*'Input-Graph'!$N$6</f>
        <v>2598.0000000000005</v>
      </c>
    </row>
    <row r="99" spans="1:11" ht="12.75">
      <c r="A99" s="4">
        <f>'Input-Graph'!$K$21+'Input-Graph'!$K$27/'Input-Graph'!A103</f>
        <v>4131536579.470593</v>
      </c>
      <c r="B99">
        <f>SQRT('Input-Graph'!$K$21/(2*PI()))*'Input-Graph'!$K$27*EXP(J99/(2*'Input-Graph'!$K$21))/('Input-Graph'!A103*A99)</f>
        <v>9398.616640467822</v>
      </c>
      <c r="C99">
        <f t="shared" si="8"/>
        <v>-2332.205113369512</v>
      </c>
      <c r="D99">
        <f>POWER('Input-Graph'!$K$21,1.5)*EXP(J99/(2*'Input-Graph'!$K$21))/(A99*SQRT(2*PI()))</f>
        <v>7665.565354509053</v>
      </c>
      <c r="E99">
        <f t="shared" si="9"/>
        <v>5333.36024113954</v>
      </c>
      <c r="F99" s="6">
        <f>I99*NORMDIST(-I99*SQRT(A99)/'Input-Graph'!$K$21,0,1,1)</f>
        <v>2212.4627538426776</v>
      </c>
      <c r="G99" s="6">
        <f>-('Input-Graph'!$K$21*EXP(Intermediate!J99*Intermediate!A99/(2*'Input-Graph'!$K$21*'Input-Graph'!$K$21))/SQRT(2*PI()*Intermediate!A99))</f>
        <v>-11337.101141161116</v>
      </c>
      <c r="H99">
        <f t="shared" si="10"/>
        <v>5607.338494288926</v>
      </c>
      <c r="I99">
        <f>'Input-Graph'!$K$20-'Input-Graph'!$N$14/Intermediate!K99</f>
        <v>5155.500000000007</v>
      </c>
      <c r="J99">
        <f t="shared" si="7"/>
        <v>-26579180.250000075</v>
      </c>
      <c r="K99">
        <f>('Input-Graph'!$N$5-((2*'Input-Graph'!A103/'Input-Graph'!$N$7)+'Input-Graph'!$N$8))*'Input-Graph'!$N$6</f>
        <v>2596.0000000000005</v>
      </c>
    </row>
    <row r="100" spans="1:11" ht="12.75">
      <c r="A100" s="4">
        <f>'Input-Graph'!$K$21+'Input-Graph'!$K$27/'Input-Graph'!A104</f>
        <v>4109443673.7767034</v>
      </c>
      <c r="B100">
        <f>SQRT('Input-Graph'!$K$21/(2*PI()))*'Input-Graph'!$K$27*EXP(J100/(2*'Input-Graph'!$K$21))/('Input-Graph'!A104*A100)</f>
        <v>9357.405560352965</v>
      </c>
      <c r="C100">
        <f t="shared" si="8"/>
        <v>-2332.205113369512</v>
      </c>
      <c r="D100">
        <f>POWER('Input-Graph'!$K$21,1.5)*EXP(J100/(2*'Input-Graph'!$K$21))/(A100*SQRT(2*PI()))</f>
        <v>7706.776434623913</v>
      </c>
      <c r="E100">
        <f t="shared" si="9"/>
        <v>5374.571321254401</v>
      </c>
      <c r="F100" s="6">
        <f>I100*NORMDIST(-I100*SQRT(A100)/'Input-Graph'!$K$21,0,1,1)</f>
        <v>2213.430421173112</v>
      </c>
      <c r="G100" s="6">
        <f>-('Input-Graph'!$K$21*EXP(Intermediate!J100*Intermediate!A100/(2*'Input-Graph'!$K$21*'Input-Graph'!$K$21))/SQRT(2*PI()*Intermediate!A100))</f>
        <v>-11368.504125740097</v>
      </c>
      <c r="H100">
        <f t="shared" si="10"/>
        <v>5576.90317704038</v>
      </c>
      <c r="I100">
        <f>'Input-Graph'!$K$20-'Input-Graph'!$N$14/Intermediate!K100</f>
        <v>5155.500000000007</v>
      </c>
      <c r="J100">
        <f t="shared" si="7"/>
        <v>-26579180.250000075</v>
      </c>
      <c r="K100">
        <f>('Input-Graph'!$N$5-((2*'Input-Graph'!A104/'Input-Graph'!$N$7)+'Input-Graph'!$N$8))*'Input-Graph'!$N$6</f>
        <v>2594.0000000000005</v>
      </c>
    </row>
    <row r="101" spans="1:11" ht="12.75">
      <c r="A101" s="4">
        <f>'Input-Graph'!$K$21+'Input-Graph'!$K$27/'Input-Graph'!A105</f>
        <v>4087775631.6538506</v>
      </c>
      <c r="B101">
        <f>SQRT('Input-Graph'!$K$21/(2*PI()))*'Input-Graph'!$K$27*EXP(J101/(2*'Input-Graph'!$K$21))/('Input-Graph'!A105*A101)</f>
        <v>9316.554307382097</v>
      </c>
      <c r="C101">
        <f t="shared" si="8"/>
        <v>-2332.205113369512</v>
      </c>
      <c r="D101">
        <f>POWER('Input-Graph'!$K$21,1.5)*EXP(J101/(2*'Input-Graph'!$K$21))/(A101*SQRT(2*PI()))</f>
        <v>7747.627687594781</v>
      </c>
      <c r="E101">
        <f t="shared" si="9"/>
        <v>5415.422574225268</v>
      </c>
      <c r="F101" s="6">
        <f>I101*NORMDIST(-I101*SQRT(A101)/'Input-Graph'!$K$21,0,1,1)</f>
        <v>2214.3820897326036</v>
      </c>
      <c r="G101" s="6">
        <f>-('Input-Graph'!$K$21*EXP(Intermediate!J101*Intermediate!A101/(2*'Input-Graph'!$K$21*'Input-Graph'!$K$21))/SQRT(2*PI()*Intermediate!A101))</f>
        <v>-11399.547704080725</v>
      </c>
      <c r="H101">
        <f t="shared" si="10"/>
        <v>5546.811267259245</v>
      </c>
      <c r="I101">
        <f>'Input-Graph'!$K$20-'Input-Graph'!$N$14/Intermediate!K101</f>
        <v>5155.500000000007</v>
      </c>
      <c r="J101">
        <f t="shared" si="7"/>
        <v>-26579180.250000075</v>
      </c>
      <c r="K101">
        <f>('Input-Graph'!$N$5-((2*'Input-Graph'!A105/'Input-Graph'!$N$7)+'Input-Graph'!$N$8))*'Input-Graph'!$N$6</f>
        <v>2592.0000000000005</v>
      </c>
    </row>
    <row r="102" spans="1:11" ht="12.75">
      <c r="A102" s="4">
        <f>'Input-Graph'!$K$21+'Input-Graph'!$K$27/'Input-Graph'!A106</f>
        <v>4066520314.142862</v>
      </c>
      <c r="B102">
        <f>SQRT('Input-Graph'!$K$21/(2*PI()))*'Input-Graph'!$K$27*EXP(J102/(2*'Input-Graph'!$K$21))/('Input-Graph'!A106*A102)</f>
        <v>9276.0581893905</v>
      </c>
      <c r="C102">
        <f t="shared" si="8"/>
        <v>-2332.205113369512</v>
      </c>
      <c r="D102">
        <f>POWER('Input-Graph'!$K$21,1.5)*EXP(J102/(2*'Input-Graph'!$K$21))/(A102*SQRT(2*PI()))</f>
        <v>7788.123805586376</v>
      </c>
      <c r="E102">
        <f t="shared" si="9"/>
        <v>5455.918692216864</v>
      </c>
      <c r="F102" s="6">
        <f>I102*NORMDIST(-I102*SQRT(A102)/'Input-Graph'!$K$21,0,1,1)</f>
        <v>2215.3181625607176</v>
      </c>
      <c r="G102" s="6">
        <f>-('Input-Graph'!$K$21*EXP(Intermediate!J102*Intermediate!A102/(2*'Input-Graph'!$K$21*'Input-Graph'!$K$21))/SQRT(2*PI()*Intermediate!A102))</f>
        <v>-11430.238349130621</v>
      </c>
      <c r="H102">
        <f t="shared" si="10"/>
        <v>5517.05669503746</v>
      </c>
      <c r="I102">
        <f>'Input-Graph'!$K$20-'Input-Graph'!$N$14/Intermediate!K102</f>
        <v>5155.500000000007</v>
      </c>
      <c r="J102">
        <f t="shared" si="7"/>
        <v>-26579180.250000075</v>
      </c>
      <c r="K102">
        <f>('Input-Graph'!$N$5-((2*'Input-Graph'!A106/'Input-Graph'!$N$7)+'Input-Graph'!$N$8))*'Input-Graph'!$N$6</f>
        <v>2590.0000000000005</v>
      </c>
    </row>
    <row r="103" spans="1:11" ht="12.75">
      <c r="A103" s="4">
        <f>'Input-Graph'!$K$21+'Input-Graph'!$K$27/'Input-Graph'!A107</f>
        <v>4045666040.358495</v>
      </c>
      <c r="B103">
        <f>SQRT('Input-Graph'!$K$21/(2*PI()))*'Input-Graph'!$K$27*EXP(J103/(2*'Input-Graph'!$K$21))/('Input-Graph'!A107*A103)</f>
        <v>9235.912595441807</v>
      </c>
      <c r="C103">
        <f t="shared" si="8"/>
        <v>-2332.205113369512</v>
      </c>
      <c r="D103">
        <f>POWER('Input-Graph'!$K$21,1.5)*EXP(J103/(2*'Input-Graph'!$K$21))/(A103*SQRT(2*PI()))</f>
        <v>7828.269399535068</v>
      </c>
      <c r="E103">
        <f t="shared" si="9"/>
        <v>5496.064286165556</v>
      </c>
      <c r="F103" s="6">
        <f>I103*NORMDIST(-I103*SQRT(A103)/'Input-Graph'!$K$21,0,1,1)</f>
        <v>2216.2390290224093</v>
      </c>
      <c r="G103" s="6">
        <f>-('Input-Graph'!$K$21*EXP(Intermediate!J103*Intermediate!A103/(2*'Input-Graph'!$K$21*'Input-Graph'!$K$21))/SQRT(2*PI()*Intermediate!A103))</f>
        <v>-11460.582370461865</v>
      </c>
      <c r="H103">
        <f t="shared" si="10"/>
        <v>5487.633540167908</v>
      </c>
      <c r="I103">
        <f>'Input-Graph'!$K$20-'Input-Graph'!$N$14/Intermediate!K103</f>
        <v>5155.500000000007</v>
      </c>
      <c r="J103">
        <f t="shared" si="7"/>
        <v>-26579180.250000075</v>
      </c>
      <c r="K103">
        <f>('Input-Graph'!$N$5-((2*'Input-Graph'!A107/'Input-Graph'!$N$7)+'Input-Graph'!$N$8))*'Input-Graph'!$N$6</f>
        <v>2588.0000000000005</v>
      </c>
    </row>
    <row r="104" spans="1:11" ht="12.75">
      <c r="A104" s="4">
        <f>'Input-Graph'!$K$21+'Input-Graph'!$K$27/'Input-Graph'!A108</f>
        <v>4025201566.0841165</v>
      </c>
      <c r="B104">
        <f>SQRT('Input-Graph'!$K$21/(2*PI()))*'Input-Graph'!$K$27*EXP(J104/(2*'Input-Graph'!$K$21))/('Input-Graph'!A108*A104)</f>
        <v>9196.11299407786</v>
      </c>
      <c r="C104">
        <f t="shared" si="8"/>
        <v>-2332.205113369512</v>
      </c>
      <c r="D104">
        <f>POWER('Input-Graph'!$K$21,1.5)*EXP(J104/(2*'Input-Graph'!$K$21))/(A104*SQRT(2*PI()))</f>
        <v>7868.069000899017</v>
      </c>
      <c r="E104">
        <f t="shared" si="9"/>
        <v>5535.863887529505</v>
      </c>
      <c r="F104" s="6">
        <f>I104*NORMDIST(-I104*SQRT(A104)/'Input-Graph'!$K$21,0,1,1)</f>
        <v>2217.1450653913203</v>
      </c>
      <c r="G104" s="6">
        <f>-('Input-Graph'!$K$21*EXP(Intermediate!J104*Intermediate!A104/(2*'Input-Graph'!$K$21*'Input-Graph'!$K$21))/SQRT(2*PI()*Intermediate!A104))</f>
        <v>-11490.585919677664</v>
      </c>
      <c r="H104">
        <f t="shared" si="10"/>
        <v>5458.536027321019</v>
      </c>
      <c r="I104">
        <f>'Input-Graph'!$K$20-'Input-Graph'!$N$14/Intermediate!K104</f>
        <v>5155.500000000007</v>
      </c>
      <c r="J104">
        <f t="shared" si="7"/>
        <v>-26579180.250000075</v>
      </c>
      <c r="K104">
        <f>('Input-Graph'!$N$5-((2*'Input-Graph'!A108/'Input-Graph'!$N$7)+'Input-Graph'!$N$8))*'Input-Graph'!$N$6</f>
        <v>2586.0000000000005</v>
      </c>
    </row>
    <row r="105" spans="1:11" ht="12.75">
      <c r="A105" s="4">
        <f>'Input-Graph'!$K$21+'Input-Graph'!$K$27/'Input-Graph'!A109</f>
        <v>4005116063.55556</v>
      </c>
      <c r="B105">
        <f>SQRT('Input-Graph'!$K$21/(2*PI()))*'Input-Graph'!$K$27*EXP(J105/(2*'Input-Graph'!$K$21))/('Input-Graph'!A109*A105)</f>
        <v>9156.654931613592</v>
      </c>
      <c r="C105">
        <f t="shared" si="8"/>
        <v>-2332.205113369512</v>
      </c>
      <c r="D105">
        <f>POWER('Input-Graph'!$K$21,1.5)*EXP(J105/(2*'Input-Graph'!$K$21))/(A105*SQRT(2*PI()))</f>
        <v>7907.5270633632845</v>
      </c>
      <c r="E105">
        <f t="shared" si="9"/>
        <v>5575.321949993772</v>
      </c>
      <c r="F105" s="6">
        <f>I105*NORMDIST(-I105*SQRT(A105)/'Input-Graph'!$K$21,0,1,1)</f>
        <v>2218.0366354031325</v>
      </c>
      <c r="G105" s="6">
        <f>-('Input-Graph'!$K$21*EXP(Intermediate!J105*Intermediate!A105/(2*'Input-Graph'!$K$21*'Input-Graph'!$K$21))/SQRT(2*PI()*Intermediate!A105))</f>
        <v>-11520.254995595007</v>
      </c>
      <c r="H105">
        <f t="shared" si="10"/>
        <v>5429.758521415488</v>
      </c>
      <c r="I105">
        <f>'Input-Graph'!$K$20-'Input-Graph'!$N$14/Intermediate!K105</f>
        <v>5155.500000000007</v>
      </c>
      <c r="J105">
        <f t="shared" si="7"/>
        <v>-26579180.250000075</v>
      </c>
      <c r="K105">
        <f>('Input-Graph'!$N$5-((2*'Input-Graph'!A109/'Input-Graph'!$N$7)+'Input-Graph'!$N$8))*'Input-Graph'!$N$6</f>
        <v>2584.0000000000005</v>
      </c>
    </row>
    <row r="106" spans="1:11" ht="12.75">
      <c r="A106" s="4">
        <f>'Input-Graph'!$K$21+'Input-Graph'!$K$27/'Input-Graph'!A110</f>
        <v>3985399102.3578024</v>
      </c>
      <c r="B106">
        <f>SQRT('Input-Graph'!$K$21/(2*PI()))*'Input-Graph'!$K$27*EXP(J106/(2*'Input-Graph'!$K$21))/('Input-Graph'!A110*A106)</f>
        <v>9117.53403047566</v>
      </c>
      <c r="C106">
        <f t="shared" si="8"/>
        <v>-2332.205113369512</v>
      </c>
      <c r="D106">
        <f>POWER('Input-Graph'!$K$21,1.5)*EXP(J106/(2*'Input-Graph'!$K$21))/(A106*SQRT(2*PI()))</f>
        <v>7946.64796450122</v>
      </c>
      <c r="E106">
        <f t="shared" si="9"/>
        <v>5614.442851131707</v>
      </c>
      <c r="F106" s="6">
        <f>I106*NORMDIST(-I106*SQRT(A106)/'Input-Graph'!$K$21,0,1,1)</f>
        <v>2218.9140907807923</v>
      </c>
      <c r="G106" s="6">
        <f>-('Input-Graph'!$K$21*EXP(Intermediate!J106*Intermediate!A106/(2*'Input-Graph'!$K$21*'Input-Graph'!$K$21))/SQRT(2*PI()*Intermediate!A106))</f>
        <v>-11549.595449214545</v>
      </c>
      <c r="H106">
        <f t="shared" si="10"/>
        <v>5401.295523173614</v>
      </c>
      <c r="I106">
        <f>'Input-Graph'!$K$20-'Input-Graph'!$N$14/Intermediate!K106</f>
        <v>5155.500000000007</v>
      </c>
      <c r="J106">
        <f t="shared" si="7"/>
        <v>-26579180.250000075</v>
      </c>
      <c r="K106">
        <f>('Input-Graph'!$N$5-((2*'Input-Graph'!A110/'Input-Graph'!$N$7)+'Input-Graph'!$N$8))*'Input-Graph'!$N$6</f>
        <v>2582.0000000000005</v>
      </c>
    </row>
    <row r="107" spans="1:11" ht="12.75">
      <c r="A107" s="4">
        <f>'Input-Graph'!$K$21+'Input-Graph'!$K$27/'Input-Graph'!A111</f>
        <v>3966040631.363641</v>
      </c>
      <c r="B107">
        <f>SQRT('Input-Graph'!$K$21/(2*PI()))*'Input-Graph'!$K$27*EXP(J107/(2*'Input-Graph'!$K$21))/('Input-Graph'!A111*A107)</f>
        <v>9078.745987583443</v>
      </c>
      <c r="C107">
        <f t="shared" si="8"/>
        <v>-2332.205113369512</v>
      </c>
      <c r="D107">
        <f>POWER('Input-Graph'!$K$21,1.5)*EXP(J107/(2*'Input-Graph'!$K$21))/(A107*SQRT(2*PI()))</f>
        <v>7985.436007393437</v>
      </c>
      <c r="E107">
        <f t="shared" si="9"/>
        <v>5653.2308940239245</v>
      </c>
      <c r="F107" s="6">
        <f>I107*NORMDIST(-I107*SQRT(A107)/'Input-Graph'!$K$21,0,1,1)</f>
        <v>2219.7777717332588</v>
      </c>
      <c r="G107" s="6">
        <f>-('Input-Graph'!$K$21*EXP(Intermediate!J107*Intermediate!A107/(2*'Input-Graph'!$K$21*'Input-Graph'!$K$21))/SQRT(2*PI()*Intermediate!A107))</f>
        <v>-11578.612988488181</v>
      </c>
      <c r="H107">
        <f t="shared" si="10"/>
        <v>5373.141664852443</v>
      </c>
      <c r="I107">
        <f>'Input-Graph'!$K$20-'Input-Graph'!$N$14/Intermediate!K107</f>
        <v>5155.500000000007</v>
      </c>
      <c r="J107">
        <f t="shared" si="7"/>
        <v>-26579180.250000075</v>
      </c>
      <c r="K107">
        <f>('Input-Graph'!$N$5-((2*'Input-Graph'!A111/'Input-Graph'!$N$7)+'Input-Graph'!$N$8))*'Input-Graph'!$N$6</f>
        <v>2580.0000000000005</v>
      </c>
    </row>
    <row r="108" spans="1:11" ht="12.75">
      <c r="A108" s="4">
        <f>'Input-Graph'!$K$21+'Input-Graph'!$K$27/'Input-Graph'!A112</f>
        <v>3947030961.648653</v>
      </c>
      <c r="B108">
        <f>SQRT('Input-Graph'!$K$21/(2*PI()))*'Input-Graph'!$K$27*EXP(J108/(2*'Input-Graph'!$K$21))/('Input-Graph'!A112*A108)</f>
        <v>9040.286572771221</v>
      </c>
      <c r="C108">
        <f t="shared" si="8"/>
        <v>-2332.205113369512</v>
      </c>
      <c r="D108">
        <f>POWER('Input-Graph'!$K$21,1.5)*EXP(J108/(2*'Input-Graph'!$K$21))/(A108*SQRT(2*PI()))</f>
        <v>8023.895422205656</v>
      </c>
      <c r="E108">
        <f t="shared" si="9"/>
        <v>5691.690308836144</v>
      </c>
      <c r="F108" s="6">
        <f>I108*NORMDIST(-I108*SQRT(A108)/'Input-Graph'!$K$21,0,1,1)</f>
        <v>2220.628007429343</v>
      </c>
      <c r="G108" s="6">
        <f>-('Input-Graph'!$K$21*EXP(Intermediate!J108*Intermediate!A108/(2*'Input-Graph'!$K$21*'Input-Graph'!$K$21))/SQRT(2*PI()*Intermediate!A108))</f>
        <v>-11607.313182894419</v>
      </c>
      <c r="H108">
        <f t="shared" si="10"/>
        <v>5345.29170614229</v>
      </c>
      <c r="I108">
        <f>'Input-Graph'!$K$20-'Input-Graph'!$N$14/Intermediate!K108</f>
        <v>5155.500000000007</v>
      </c>
      <c r="J108">
        <f t="shared" si="7"/>
        <v>-26579180.250000075</v>
      </c>
      <c r="K108">
        <f>('Input-Graph'!$N$5-((2*'Input-Graph'!A112/'Input-Graph'!$N$7)+'Input-Graph'!$N$8))*'Input-Graph'!$N$6</f>
        <v>2578.0000000000005</v>
      </c>
    </row>
    <row r="109" spans="1:11" ht="12.75">
      <c r="A109" s="4">
        <f>'Input-Graph'!$K$21+'Input-Graph'!$K$27/'Input-Graph'!A113</f>
        <v>3928360750.321433</v>
      </c>
      <c r="B109">
        <f>SQRT('Input-Graph'!$K$21/(2*PI()))*'Input-Graph'!$K$27*EXP(J109/(2*'Input-Graph'!$K$21))/('Input-Graph'!A113*A109)</f>
        <v>9002.151627250285</v>
      </c>
      <c r="C109">
        <f t="shared" si="8"/>
        <v>-2332.205113369512</v>
      </c>
      <c r="D109">
        <f>POWER('Input-Graph'!$K$21,1.5)*EXP(J109/(2*'Input-Graph'!$K$21))/(A109*SQRT(2*PI()))</f>
        <v>8062.030367726592</v>
      </c>
      <c r="E109">
        <f t="shared" si="9"/>
        <v>5729.82525435708</v>
      </c>
      <c r="F109" s="6">
        <f>I109*NORMDIST(-I109*SQRT(A109)/'Input-Graph'!$K$21,0,1,1)</f>
        <v>2221.465116448085</v>
      </c>
      <c r="G109" s="6">
        <f>-('Input-Graph'!$K$21*EXP(Intermediate!J109*Intermediate!A109/(2*'Input-Graph'!$K$21*'Input-Graph'!$K$21))/SQRT(2*PI()*Intermediate!A109))</f>
        <v>-11635.70146783072</v>
      </c>
      <c r="H109">
        <f t="shared" si="10"/>
        <v>5317.740530224728</v>
      </c>
      <c r="I109">
        <f>'Input-Graph'!$K$20-'Input-Graph'!$N$14/Intermediate!K109</f>
        <v>5155.500000000007</v>
      </c>
      <c r="J109">
        <f t="shared" si="7"/>
        <v>-26579180.250000075</v>
      </c>
      <c r="K109">
        <f>('Input-Graph'!$N$5-((2*'Input-Graph'!A113/'Input-Graph'!$N$7)+'Input-Graph'!$N$8))*'Input-Graph'!$N$6</f>
        <v>2576.0000000000005</v>
      </c>
    </row>
    <row r="110" spans="1:11" ht="12.75">
      <c r="A110" s="4">
        <f>'Input-Graph'!$K$21+'Input-Graph'!$K$27/'Input-Graph'!A114</f>
        <v>3910020985.2123938</v>
      </c>
      <c r="B110">
        <f>SQRT('Input-Graph'!$K$21/(2*PI()))*'Input-Graph'!$K$27*EXP(J110/(2*'Input-Graph'!$K$21))/('Input-Graph'!A114*A110)</f>
        <v>8964.337062109782</v>
      </c>
      <c r="C110">
        <f t="shared" si="8"/>
        <v>-2332.205113369512</v>
      </c>
      <c r="D110">
        <f>POWER('Input-Graph'!$K$21,1.5)*EXP(J110/(2*'Input-Graph'!$K$21))/(A110*SQRT(2*PI()))</f>
        <v>8099.844932867095</v>
      </c>
      <c r="E110">
        <f t="shared" si="9"/>
        <v>5767.639819497583</v>
      </c>
      <c r="F110" s="6">
        <f>I110*NORMDIST(-I110*SQRT(A110)/'Input-Graph'!$K$21,0,1,1)</f>
        <v>2222.289407207024</v>
      </c>
      <c r="G110" s="6">
        <f>-('Input-Graph'!$K$21*EXP(Intermediate!J110*Intermediate!A110/(2*'Input-Graph'!$K$21*'Input-Graph'!$K$21))/SQRT(2*PI()*Intermediate!A110))</f>
        <v>-11663.783148831799</v>
      </c>
      <c r="H110">
        <f t="shared" si="10"/>
        <v>5290.483139982591</v>
      </c>
      <c r="I110">
        <f>'Input-Graph'!$K$20-'Input-Graph'!$N$14/Intermediate!K110</f>
        <v>5155.500000000007</v>
      </c>
      <c r="J110">
        <f t="shared" si="7"/>
        <v>-26579180.250000075</v>
      </c>
      <c r="K110">
        <f>('Input-Graph'!$N$5-((2*'Input-Graph'!A114/'Input-Graph'!$N$7)+'Input-Graph'!$N$8))*'Input-Graph'!$N$6</f>
        <v>2574.0000000000005</v>
      </c>
    </row>
    <row r="111" spans="1:11" ht="12.75">
      <c r="A111" s="4">
        <f>'Input-Graph'!$K$21+'Input-Graph'!$K$27/'Input-Graph'!A115</f>
        <v>3892002970.3684254</v>
      </c>
      <c r="B111">
        <f>SQRT('Input-Graph'!$K$21/(2*PI()))*'Input-Graph'!$K$27*EXP(J111/(2*'Input-Graph'!$K$21))/('Input-Graph'!A115*A111)</f>
        <v>8926.838856855222</v>
      </c>
      <c r="C111">
        <f t="shared" si="8"/>
        <v>-2332.205113369512</v>
      </c>
      <c r="D111">
        <f>POWER('Input-Graph'!$K$21,1.5)*EXP(J111/(2*'Input-Graph'!$K$21))/(A111*SQRT(2*PI()))</f>
        <v>8137.343138121658</v>
      </c>
      <c r="E111">
        <f t="shared" si="9"/>
        <v>5805.138024752146</v>
      </c>
      <c r="F111" s="6">
        <f>I111*NORMDIST(-I111*SQRT(A111)/'Input-Graph'!$K$21,0,1,1)</f>
        <v>2223.1011783696335</v>
      </c>
      <c r="G111" s="6">
        <f>-('Input-Graph'!$K$21*EXP(Intermediate!J111*Intermediate!A111/(2*'Input-Graph'!$K$21*'Input-Graph'!$K$21))/SQRT(2*PI()*Intermediate!A111))</f>
        <v>-11691.56340562212</v>
      </c>
      <c r="H111">
        <f t="shared" si="10"/>
        <v>5263.51465435488</v>
      </c>
      <c r="I111">
        <f>'Input-Graph'!$K$20-'Input-Graph'!$N$14/Intermediate!K111</f>
        <v>5155.500000000007</v>
      </c>
      <c r="J111">
        <f t="shared" si="7"/>
        <v>-26579180.250000075</v>
      </c>
      <c r="K111">
        <f>('Input-Graph'!$N$5-((2*'Input-Graph'!A115/'Input-Graph'!$N$7)+'Input-Graph'!$N$8))*'Input-Graph'!$N$6</f>
        <v>2572.0000000000005</v>
      </c>
    </row>
    <row r="112" spans="1:11" ht="12.75">
      <c r="A112" s="4">
        <f>'Input-Graph'!$K$21+'Input-Graph'!$K$27/'Input-Graph'!A116</f>
        <v>3874298312.3043523</v>
      </c>
      <c r="B112">
        <f>SQRT('Input-Graph'!$K$21/(2*PI()))*'Input-Graph'!$K$27*EXP(J112/(2*'Input-Graph'!$K$21))/('Input-Graph'!A116*A112)</f>
        <v>8889.65305798348</v>
      </c>
      <c r="C112">
        <f t="shared" si="8"/>
        <v>-2332.205113369512</v>
      </c>
      <c r="D112">
        <f>POWER('Input-Graph'!$K$21,1.5)*EXP(J112/(2*'Input-Graph'!$K$21))/(A112*SQRT(2*PI()))</f>
        <v>8174.528936993398</v>
      </c>
      <c r="E112">
        <f t="shared" si="9"/>
        <v>5842.323823623886</v>
      </c>
      <c r="F112" s="6">
        <f>I112*NORMDIST(-I112*SQRT(A112)/'Input-Graph'!$K$21,0,1,1)</f>
        <v>2223.9007192330982</v>
      </c>
      <c r="G112" s="6">
        <f>-('Input-Graph'!$K$21*EXP(Intermediate!J112*Intermediate!A112/(2*'Input-Graph'!$K$21*'Input-Graph'!$K$21))/SQRT(2*PI()*Intermediate!A112))</f>
        <v>-11719.0472960105</v>
      </c>
      <c r="H112">
        <f t="shared" si="10"/>
        <v>5236.830304829964</v>
      </c>
      <c r="I112">
        <f>'Input-Graph'!$K$20-'Input-Graph'!$N$14/Intermediate!K112</f>
        <v>5155.500000000007</v>
      </c>
      <c r="J112">
        <f t="shared" si="7"/>
        <v>-26579180.250000075</v>
      </c>
      <c r="K112">
        <f>('Input-Graph'!$N$5-((2*'Input-Graph'!A116/'Input-Graph'!$N$7)+'Input-Graph'!$N$8))*'Input-Graph'!$N$6</f>
        <v>2570.0000000000005</v>
      </c>
    </row>
    <row r="113" spans="1:11" ht="12.75">
      <c r="A113" s="4">
        <f>'Input-Graph'!$K$21+'Input-Graph'!$K$27/'Input-Graph'!A117</f>
        <v>3856898906.965522</v>
      </c>
      <c r="B113">
        <f>SQRT('Input-Graph'!$K$21/(2*PI()))*'Input-Graph'!$K$27*EXP(J113/(2*'Input-Graph'!$K$21))/('Input-Graph'!A117*A113)</f>
        <v>8852.775777593299</v>
      </c>
      <c r="C113">
        <f t="shared" si="8"/>
        <v>-2332.205113369512</v>
      </c>
      <c r="D113">
        <f>POWER('Input-Graph'!$K$21,1.5)*EXP(J113/(2*'Input-Graph'!$K$21))/(A113*SQRT(2*PI()))</f>
        <v>8211.40621738358</v>
      </c>
      <c r="E113">
        <f t="shared" si="9"/>
        <v>5879.201104014067</v>
      </c>
      <c r="F113" s="6">
        <f>I113*NORMDIST(-I113*SQRT(A113)/'Input-Graph'!$K$21,0,1,1)</f>
        <v>2224.68831009754</v>
      </c>
      <c r="G113" s="6">
        <f>-('Input-Graph'!$K$21*EXP(Intermediate!J113*Intermediate!A113/(2*'Input-Graph'!$K$21*'Input-Graph'!$K$21))/SQRT(2*PI()*Intermediate!A113))</f>
        <v>-11746.239759634216</v>
      </c>
      <c r="H113">
        <f t="shared" si="10"/>
        <v>5210.42543207069</v>
      </c>
      <c r="I113">
        <f>'Input-Graph'!$K$20-'Input-Graph'!$N$14/Intermediate!K113</f>
        <v>5155.500000000007</v>
      </c>
      <c r="J113">
        <f t="shared" si="7"/>
        <v>-26579180.250000075</v>
      </c>
      <c r="K113">
        <f>('Input-Graph'!$N$5-((2*'Input-Graph'!A117/'Input-Graph'!$N$7)+'Input-Graph'!$N$8))*'Input-Graph'!$N$6</f>
        <v>2568.000000000001</v>
      </c>
    </row>
    <row r="114" spans="1:11" ht="12.75">
      <c r="A114" s="4">
        <f>'Input-Graph'!$K$21+'Input-Graph'!$K$27/'Input-Graph'!A118</f>
        <v>3839796927.3589787</v>
      </c>
      <c r="B114">
        <f>SQRT('Input-Graph'!$K$21/(2*PI()))*'Input-Graph'!$K$27*EXP(J114/(2*'Input-Graph'!$K$21))/('Input-Graph'!A118*A114)</f>
        <v>8816.203192030207</v>
      </c>
      <c r="C114">
        <f t="shared" si="8"/>
        <v>-2332.205113369512</v>
      </c>
      <c r="D114">
        <f>POWER('Input-Graph'!$K$21,1.5)*EXP(J114/(2*'Input-Graph'!$K$21))/(A114*SQRT(2*PI()))</f>
        <v>8247.97880294667</v>
      </c>
      <c r="E114">
        <f t="shared" si="9"/>
        <v>5915.773689577159</v>
      </c>
      <c r="F114" s="6">
        <f>I114*NORMDIST(-I114*SQRT(A114)/'Input-Graph'!$K$21,0,1,1)</f>
        <v>2225.4642226177384</v>
      </c>
      <c r="G114" s="6">
        <f>-('Input-Graph'!$K$21*EXP(Intermediate!J114*Intermediate!A114/(2*'Input-Graph'!$K$21*'Input-Graph'!$K$21))/SQRT(2*PI()*Intermediate!A114))</f>
        <v>-11773.145621559657</v>
      </c>
      <c r="H114">
        <f t="shared" si="10"/>
        <v>5184.295482665448</v>
      </c>
      <c r="I114">
        <f>'Input-Graph'!$K$20-'Input-Graph'!$N$14/Intermediate!K114</f>
        <v>5155.500000000007</v>
      </c>
      <c r="J114">
        <f t="shared" si="7"/>
        <v>-26579180.250000075</v>
      </c>
      <c r="K114">
        <f>('Input-Graph'!$N$5-((2*'Input-Graph'!A118/'Input-Graph'!$N$7)+'Input-Graph'!$N$8))*'Input-Graph'!$N$6</f>
        <v>2566.0000000000005</v>
      </c>
    </row>
    <row r="115" spans="1:11" ht="12.75">
      <c r="A115" s="4">
        <f>'Input-Graph'!$K$21+'Input-Graph'!$K$27/'Input-Graph'!A119</f>
        <v>3822984811.8135633</v>
      </c>
      <c r="B115">
        <f>SQRT('Input-Graph'!$K$21/(2*PI()))*'Input-Graph'!$K$27*EXP(J115/(2*'Input-Graph'!$K$21))/('Input-Graph'!A119*A115)</f>
        <v>8779.931540564898</v>
      </c>
      <c r="C115">
        <f t="shared" si="8"/>
        <v>-2332.205113369512</v>
      </c>
      <c r="D115">
        <f>POWER('Input-Graph'!$K$21,1.5)*EXP(J115/(2*'Input-Graph'!$K$21))/(A115*SQRT(2*PI()))</f>
        <v>8284.250454411982</v>
      </c>
      <c r="E115">
        <f t="shared" si="9"/>
        <v>5952.04534104247</v>
      </c>
      <c r="F115" s="6">
        <f>I115*NORMDIST(-I115*SQRT(A115)/'Input-Graph'!$K$21,0,1,1)</f>
        <v>2226.228720138297</v>
      </c>
      <c r="G115" s="6">
        <f>-('Input-Graph'!$K$21*EXP(Intermediate!J115*Intermediate!A115/(2*'Input-Graph'!$K$21*'Input-Graph'!$K$21))/SQRT(2*PI()*Intermediate!A115))</f>
        <v>-11799.769595746113</v>
      </c>
      <c r="H115">
        <f t="shared" si="10"/>
        <v>5158.436005999551</v>
      </c>
      <c r="I115">
        <f>'Input-Graph'!$K$20-'Input-Graph'!$N$14/Intermediate!K115</f>
        <v>5155.500000000007</v>
      </c>
      <c r="J115">
        <f t="shared" si="7"/>
        <v>-26579180.250000075</v>
      </c>
      <c r="K115">
        <f>('Input-Graph'!$N$5-((2*'Input-Graph'!A119/'Input-Graph'!$N$7)+'Input-Graph'!$N$8))*'Input-Graph'!$N$6</f>
        <v>2564.0000000000005</v>
      </c>
    </row>
    <row r="116" spans="1:11" ht="12.75">
      <c r="A116" s="4">
        <f>'Input-Graph'!$K$21+'Input-Graph'!$K$27/'Input-Graph'!A120</f>
        <v>3806455252.831937</v>
      </c>
      <c r="B116">
        <f>SQRT('Input-Graph'!$K$21/(2*PI()))*'Input-Graph'!$K$27*EXP(J116/(2*'Input-Graph'!$K$21))/('Input-Graph'!A120*A116)</f>
        <v>8743.9571241041</v>
      </c>
      <c r="C116">
        <f t="shared" si="8"/>
        <v>-2332.205113369512</v>
      </c>
      <c r="D116">
        <f>POWER('Input-Graph'!$K$21,1.5)*EXP(J116/(2*'Input-Graph'!$K$21))/(A116*SQRT(2*PI()))</f>
        <v>8320.224870872778</v>
      </c>
      <c r="E116">
        <f t="shared" si="9"/>
        <v>5988.019757503266</v>
      </c>
      <c r="F116" s="6">
        <f>I116*NORMDIST(-I116*SQRT(A116)/'Input-Graph'!$K$21,0,1,1)</f>
        <v>2226.9820580131823</v>
      </c>
      <c r="G116" s="6">
        <f>-('Input-Graph'!$K$21*EXP(Intermediate!J116*Intermediate!A116/(2*'Input-Graph'!$K$21*'Input-Graph'!$K$21))/SQRT(2*PI()*Intermediate!A116))</f>
        <v>-11826.116288379015</v>
      </c>
      <c r="H116">
        <f t="shared" si="10"/>
        <v>5132.8426512415335</v>
      </c>
      <c r="I116">
        <f>'Input-Graph'!$K$20-'Input-Graph'!$N$14/Intermediate!K116</f>
        <v>5155.500000000007</v>
      </c>
      <c r="J116">
        <f t="shared" si="7"/>
        <v>-26579180.250000075</v>
      </c>
      <c r="K116">
        <f>('Input-Graph'!$N$5-((2*'Input-Graph'!A120/'Input-Graph'!$N$7)+'Input-Graph'!$N$8))*'Input-Graph'!$N$6</f>
        <v>2562.0000000000005</v>
      </c>
    </row>
    <row r="117" spans="1:11" ht="12.75">
      <c r="A117" s="4">
        <f>'Input-Graph'!$K$21+'Input-Graph'!$K$27/'Input-Graph'!A121</f>
        <v>3790201186.5000043</v>
      </c>
      <c r="B117">
        <f>SQRT('Input-Graph'!$K$21/(2*PI()))*'Input-Graph'!$K$27*EXP(J117/(2*'Input-Graph'!$K$21))/('Input-Graph'!A121*A117)</f>
        <v>8708.276303933008</v>
      </c>
      <c r="C117">
        <f t="shared" si="8"/>
        <v>-2332.205113369512</v>
      </c>
      <c r="D117">
        <f>POWER('Input-Graph'!$K$21,1.5)*EXP(J117/(2*'Input-Graph'!$K$21))/(A117*SQRT(2*PI()))</f>
        <v>8355.90569104387</v>
      </c>
      <c r="E117">
        <f t="shared" si="9"/>
        <v>6023.700577674358</v>
      </c>
      <c r="F117" s="6">
        <f>I117*NORMDIST(-I117*SQRT(A117)/'Input-Graph'!$K$21,0,1,1)</f>
        <v>2227.7244839104774</v>
      </c>
      <c r="G117" s="6">
        <f>-('Input-Graph'!$K$21*EXP(Intermediate!J117*Intermediate!A117/(2*'Input-Graph'!$K$21*'Input-Graph'!$K$21))/SQRT(2*PI()*Intermediate!A117))</f>
        <v>-11852.190201078538</v>
      </c>
      <c r="H117">
        <f t="shared" si="10"/>
        <v>5107.511164439307</v>
      </c>
      <c r="I117">
        <f>'Input-Graph'!$K$20-'Input-Graph'!$N$14/Intermediate!K117</f>
        <v>5155.500000000007</v>
      </c>
      <c r="J117">
        <f t="shared" si="7"/>
        <v>-26579180.250000075</v>
      </c>
      <c r="K117">
        <f>('Input-Graph'!$N$5-((2*'Input-Graph'!A121/'Input-Graph'!$N$7)+'Input-Graph'!$N$8))*'Input-Graph'!$N$6</f>
        <v>2560.0000000000005</v>
      </c>
    </row>
    <row r="118" spans="1:11" ht="12.75">
      <c r="A118" s="4">
        <f>'Input-Graph'!$K$21+'Input-Graph'!$K$27/'Input-Graph'!A122</f>
        <v>3774215782.4214916</v>
      </c>
      <c r="B118">
        <f>SQRT('Input-Graph'!$K$21/(2*PI()))*'Input-Graph'!$K$27*EXP(J118/(2*'Input-Graph'!$K$21))/('Input-Graph'!A122*A118)</f>
        <v>8672.885500488384</v>
      </c>
      <c r="C118">
        <f t="shared" si="8"/>
        <v>-2332.205113369512</v>
      </c>
      <c r="D118">
        <f>POWER('Input-Graph'!$K$21,1.5)*EXP(J118/(2*'Input-Graph'!$K$21))/(A118*SQRT(2*PI()))</f>
        <v>8391.296494488495</v>
      </c>
      <c r="E118">
        <f t="shared" si="9"/>
        <v>6059.091381118983</v>
      </c>
      <c r="F118" s="6">
        <f>I118*NORMDIST(-I118*SQRT(A118)/'Input-Graph'!$K$21,0,1,1)</f>
        <v>2228.456238103145</v>
      </c>
      <c r="G118" s="6">
        <f>-('Input-Graph'!$K$21*EXP(Intermediate!J118*Intermediate!A118/(2*'Input-Graph'!$K$21*'Input-Graph'!$K$21))/SQRT(2*PI()*Intermediate!A118))</f>
        <v>-11877.99573398918</v>
      </c>
      <c r="H118">
        <f t="shared" si="10"/>
        <v>5082.437385721332</v>
      </c>
      <c r="I118">
        <f>'Input-Graph'!$K$20-'Input-Graph'!$N$14/Intermediate!K118</f>
        <v>5155.500000000007</v>
      </c>
      <c r="J118">
        <f t="shared" si="7"/>
        <v>-26579180.250000075</v>
      </c>
      <c r="K118">
        <f>('Input-Graph'!$N$5-((2*'Input-Graph'!A122/'Input-Graph'!$N$7)+'Input-Graph'!$N$8))*'Input-Graph'!$N$6</f>
        <v>2558.0000000000005</v>
      </c>
    </row>
    <row r="119" spans="1:11" ht="12.75">
      <c r="A119" s="4">
        <f>'Input-Graph'!$K$21+'Input-Graph'!$K$27/'Input-Graph'!A123</f>
        <v>3758492434.1475453</v>
      </c>
      <c r="B119">
        <f>SQRT('Input-Graph'!$K$21/(2*PI()))*'Input-Graph'!$K$27*EXP(J119/(2*'Input-Graph'!$K$21))/('Input-Graph'!A123*A119)</f>
        <v>8637.781192161443</v>
      </c>
      <c r="C119">
        <f t="shared" si="8"/>
        <v>-2332.205113369512</v>
      </c>
      <c r="D119">
        <f>POWER('Input-Graph'!$K$21,1.5)*EXP(J119/(2*'Input-Graph'!$K$21))/(A119*SQRT(2*PI()))</f>
        <v>8426.400802815437</v>
      </c>
      <c r="E119">
        <f t="shared" si="9"/>
        <v>6094.1956894459245</v>
      </c>
      <c r="F119" s="6">
        <f>I119*NORMDIST(-I119*SQRT(A119)/'Input-Graph'!$K$21,0,1,1)</f>
        <v>2229.177553746562</v>
      </c>
      <c r="G119" s="6">
        <f>-('Input-Graph'!$K$21*EXP(Intermediate!J119*Intermediate!A119/(2*'Input-Graph'!$K$21*'Input-Graph'!$K$21))/SQRT(2*PI()*Intermediate!A119))</f>
        <v>-11903.53718875565</v>
      </c>
      <c r="H119">
        <f t="shared" si="10"/>
        <v>5057.617246598278</v>
      </c>
      <c r="I119">
        <f>'Input-Graph'!$K$20-'Input-Graph'!$N$14/Intermediate!K119</f>
        <v>5155.500000000007</v>
      </c>
      <c r="J119">
        <f t="shared" si="7"/>
        <v>-26579180.250000075</v>
      </c>
      <c r="K119">
        <f>('Input-Graph'!$N$5-((2*'Input-Graph'!A123/'Input-Graph'!$N$7)+'Input-Graph'!$N$8))*'Input-Graph'!$N$6</f>
        <v>2556.0000000000005</v>
      </c>
    </row>
    <row r="120" spans="1:11" ht="12.75">
      <c r="A120" s="4">
        <f>'Input-Graph'!$K$21+'Input-Graph'!$K$27/'Input-Graph'!A124</f>
        <v>3743024750.073175</v>
      </c>
      <c r="B120">
        <f>SQRT('Input-Graph'!$K$21/(2*PI()))*'Input-Graph'!$K$27*EXP(J120/(2*'Input-Graph'!$K$21))/('Input-Graph'!A124*A120)</f>
        <v>8602.959914129708</v>
      </c>
      <c r="C120">
        <f t="shared" si="8"/>
        <v>-2332.205113369512</v>
      </c>
      <c r="D120">
        <f>POWER('Input-Graph'!$K$21,1.5)*EXP(J120/(2*'Input-Graph'!$K$21))/(A120*SQRT(2*PI()))</f>
        <v>8461.222080847172</v>
      </c>
      <c r="E120">
        <f t="shared" si="9"/>
        <v>6129.01696747766</v>
      </c>
      <c r="F120" s="6">
        <f>I120*NORMDIST(-I120*SQRT(A120)/'Input-Graph'!$K$21,0,1,1)</f>
        <v>2229.888657143513</v>
      </c>
      <c r="G120" s="6">
        <f>-('Input-Graph'!$K$21*EXP(Intermediate!J120*Intermediate!A120/(2*'Input-Graph'!$K$21*'Input-Graph'!$K$21))/SQRT(2*PI()*Intermediate!A120))</f>
        <v>-11928.818771390093</v>
      </c>
      <c r="H120">
        <f t="shared" si="10"/>
        <v>5033.046767360787</v>
      </c>
      <c r="I120">
        <f>'Input-Graph'!$K$20-'Input-Graph'!$N$14/Intermediate!K120</f>
        <v>5155.500000000007</v>
      </c>
      <c r="J120">
        <f t="shared" si="7"/>
        <v>-26579180.250000075</v>
      </c>
      <c r="K120">
        <f>('Input-Graph'!$N$5-((2*'Input-Graph'!A124/'Input-Graph'!$N$7)+'Input-Graph'!$N$8))*'Input-Graph'!$N$6</f>
        <v>2554.0000000000005</v>
      </c>
    </row>
    <row r="121" spans="1:11" ht="12.75">
      <c r="A121" s="4">
        <f>'Input-Graph'!$K$21+'Input-Graph'!$K$27/'Input-Graph'!A125</f>
        <v>3727806544.7741976</v>
      </c>
      <c r="B121">
        <f>SQRT('Input-Graph'!$K$21/(2*PI()))*'Input-Graph'!$K$27*EXP(J121/(2*'Input-Graph'!$K$21))/('Input-Graph'!A125*A121)</f>
        <v>8568.41825721699</v>
      </c>
      <c r="C121">
        <f t="shared" si="8"/>
        <v>-2332.205113369512</v>
      </c>
      <c r="D121">
        <f>POWER('Input-Graph'!$K$21,1.5)*EXP(J121/(2*'Input-Graph'!$K$21))/(A121*SQRT(2*PI()))</f>
        <v>8495.76373775989</v>
      </c>
      <c r="E121">
        <f t="shared" si="9"/>
        <v>6163.558624390377</v>
      </c>
      <c r="F121" s="6">
        <f>I121*NORMDIST(-I121*SQRT(A121)/'Input-Graph'!$K$21,0,1,1)</f>
        <v>2230.589767997322</v>
      </c>
      <c r="G121" s="6">
        <f>-('Input-Graph'!$K$21*EXP(Intermediate!J121*Intermediate!A121/(2*'Input-Graph'!$K$21*'Input-Graph'!$K$21))/SQRT(2*PI()*Intermediate!A121))</f>
        <v>-11953.844595035442</v>
      </c>
      <c r="H121">
        <f t="shared" si="10"/>
        <v>5008.722054569245</v>
      </c>
      <c r="I121">
        <f>'Input-Graph'!$K$20-'Input-Graph'!$N$14/Intermediate!K121</f>
        <v>5155.500000000007</v>
      </c>
      <c r="J121">
        <f t="shared" si="7"/>
        <v>-26579180.250000075</v>
      </c>
      <c r="K121">
        <f>('Input-Graph'!$N$5-((2*'Input-Graph'!A125/'Input-Graph'!$N$7)+'Input-Graph'!$N$8))*'Input-Graph'!$N$6</f>
        <v>2552.0000000000005</v>
      </c>
    </row>
    <row r="122" spans="1:11" ht="12.75">
      <c r="A122" s="4">
        <f>'Input-Graph'!$K$21+'Input-Graph'!$K$27/'Input-Graph'!A126</f>
        <v>3712831830.760004</v>
      </c>
      <c r="B122">
        <f>SQRT('Input-Graph'!$K$21/(2*PI()))*'Input-Graph'!$K$27*EXP(J122/(2*'Input-Graph'!$K$21))/('Input-Graph'!A126*A122)</f>
        <v>8534.152866780745</v>
      </c>
      <c r="C122">
        <f t="shared" si="8"/>
        <v>-2332.205113369512</v>
      </c>
      <c r="D122">
        <f>POWER('Input-Graph'!$K$21,1.5)*EXP(J122/(2*'Input-Graph'!$K$21))/(A122*SQRT(2*PI()))</f>
        <v>8530.029128196134</v>
      </c>
      <c r="E122">
        <f t="shared" si="9"/>
        <v>6197.824014826622</v>
      </c>
      <c r="F122" s="6">
        <f>I122*NORMDIST(-I122*SQRT(A122)/'Input-Graph'!$K$21,0,1,1)</f>
        <v>2231.281099653719</v>
      </c>
      <c r="G122" s="6">
        <f>-('Input-Graph'!$K$21*EXP(Intermediate!J122*Intermediate!A122/(2*'Input-Graph'!$K$21*'Input-Graph'!$K$21))/SQRT(2*PI()*Intermediate!A122))</f>
        <v>-11978.618682629423</v>
      </c>
      <c r="H122">
        <f t="shared" si="10"/>
        <v>4984.639298631662</v>
      </c>
      <c r="I122">
        <f>'Input-Graph'!$K$20-'Input-Graph'!$N$14/Intermediate!K122</f>
        <v>5155.500000000007</v>
      </c>
      <c r="J122">
        <f t="shared" si="7"/>
        <v>-26579180.250000075</v>
      </c>
      <c r="K122">
        <f>('Input-Graph'!$N$5-((2*'Input-Graph'!A126/'Input-Graph'!$N$7)+'Input-Graph'!$N$8))*'Input-Graph'!$N$6</f>
        <v>2550.000000000001</v>
      </c>
    </row>
    <row r="123" spans="1:11" ht="12.75">
      <c r="A123" s="4">
        <f>'Input-Graph'!$K$21+'Input-Graph'!$K$27/'Input-Graph'!A127</f>
        <v>3698094810.619052</v>
      </c>
      <c r="B123">
        <f>SQRT('Input-Graph'!$K$21/(2*PI()))*'Input-Graph'!$K$27*EXP(J123/(2*'Input-Graph'!$K$21))/('Input-Graph'!A127*A123)</f>
        <v>8500.160441625994</v>
      </c>
      <c r="C123">
        <f t="shared" si="8"/>
        <v>-2332.205113369512</v>
      </c>
      <c r="D123">
        <f>POWER('Input-Graph'!$K$21,1.5)*EXP(J123/(2*'Input-Graph'!$K$21))/(A123*SQRT(2*PI()))</f>
        <v>8564.021553350884</v>
      </c>
      <c r="E123">
        <f t="shared" si="9"/>
        <v>6231.816439981371</v>
      </c>
      <c r="F123" s="6">
        <f>I123*NORMDIST(-I123*SQRT(A123)/'Input-Graph'!$K$21,0,1,1)</f>
        <v>2231.9628593320544</v>
      </c>
      <c r="G123" s="6">
        <f>-('Input-Graph'!$K$21*EXP(Intermediate!J123*Intermediate!A123/(2*'Input-Graph'!$K$21*'Input-Graph'!$K$21))/SQRT(2*PI()*Intermediate!A123))</f>
        <v>-12003.14496947353</v>
      </c>
      <c r="H123">
        <f t="shared" si="10"/>
        <v>4960.794771465893</v>
      </c>
      <c r="I123">
        <f>'Input-Graph'!$K$20-'Input-Graph'!$N$14/Intermediate!K123</f>
        <v>5155.500000000007</v>
      </c>
      <c r="J123">
        <f t="shared" si="7"/>
        <v>-26579180.250000075</v>
      </c>
      <c r="K123">
        <f>('Input-Graph'!$N$5-((2*'Input-Graph'!A127/'Input-Graph'!$N$7)+'Input-Graph'!$N$8))*'Input-Graph'!$N$6</f>
        <v>2548.0000000000005</v>
      </c>
    </row>
    <row r="124" spans="1:11" ht="12.75">
      <c r="A124" s="4">
        <f>'Input-Graph'!$K$21+'Input-Graph'!$K$27/'Input-Graph'!A128</f>
        <v>3683589869.5354376</v>
      </c>
      <c r="B124">
        <f>SQRT('Input-Graph'!$K$21/(2*PI()))*'Input-Graph'!$K$27*EXP(J124/(2*'Input-Graph'!$K$21))/('Input-Graph'!A128*A124)</f>
        <v>8466.43773294512</v>
      </c>
      <c r="C124">
        <f t="shared" si="8"/>
        <v>-2332.205113369512</v>
      </c>
      <c r="D124">
        <f>POWER('Input-Graph'!$K$21,1.5)*EXP(J124/(2*'Input-Graph'!$K$21))/(A124*SQRT(2*PI()))</f>
        <v>8597.744262031756</v>
      </c>
      <c r="E124">
        <f t="shared" si="9"/>
        <v>6265.539148662244</v>
      </c>
      <c r="F124" s="6">
        <f>I124*NORMDIST(-I124*SQRT(A124)/'Input-Graph'!$K$21,0,1,1)</f>
        <v>2232.635248346383</v>
      </c>
      <c r="G124" s="6">
        <f>-('Input-Graph'!$K$21*EXP(Intermediate!J124*Intermediate!A124/(2*'Input-Graph'!$K$21*'Input-Graph'!$K$21))/SQRT(2*PI()*Intermediate!A124))</f>
        <v>-12027.427305711</v>
      </c>
      <c r="H124">
        <f t="shared" si="10"/>
        <v>4937.184824242744</v>
      </c>
      <c r="I124">
        <f>'Input-Graph'!$K$20-'Input-Graph'!$N$14/Intermediate!K124</f>
        <v>5155.500000000007</v>
      </c>
      <c r="J124">
        <f t="shared" si="7"/>
        <v>-26579180.250000075</v>
      </c>
      <c r="K124">
        <f>('Input-Graph'!$N$5-((2*'Input-Graph'!A128/'Input-Graph'!$N$7)+'Input-Graph'!$N$8))*'Input-Graph'!$N$6</f>
        <v>2546.000000000001</v>
      </c>
    </row>
    <row r="125" spans="1:11" ht="12.75">
      <c r="A125" s="4">
        <f>'Input-Graph'!$K$21+'Input-Graph'!$K$27/'Input-Graph'!A129</f>
        <v>3669311568.1562543</v>
      </c>
      <c r="B125">
        <f>SQRT('Input-Graph'!$K$21/(2*PI()))*'Input-Graph'!$K$27*EXP(J125/(2*'Input-Graph'!$K$21))/('Input-Graph'!A129*A125)</f>
        <v>8432.981543282787</v>
      </c>
      <c r="C125">
        <f t="shared" si="8"/>
        <v>-2332.205113369512</v>
      </c>
      <c r="D125">
        <f>POWER('Input-Graph'!$K$21,1.5)*EXP(J125/(2*'Input-Graph'!$K$21))/(A125*SQRT(2*PI()))</f>
        <v>8631.20045169409</v>
      </c>
      <c r="E125">
        <f t="shared" si="9"/>
        <v>6298.995338324578</v>
      </c>
      <c r="F125" s="6">
        <f>I125*NORMDIST(-I125*SQRT(A125)/'Input-Graph'!$K$21,0,1,1)</f>
        <v>2233.2984623169555</v>
      </c>
      <c r="G125" s="6">
        <f>-('Input-Graph'!$K$21*EXP(Intermediate!J125*Intermediate!A125/(2*'Input-Graph'!$K$21*'Input-Graph'!$K$21))/SQRT(2*PI()*Intermediate!A125))</f>
        <v>-12051.469458717753</v>
      </c>
      <c r="H125">
        <f t="shared" si="10"/>
        <v>4913.805885206568</v>
      </c>
      <c r="I125">
        <f>'Input-Graph'!$K$20-'Input-Graph'!$N$14/Intermediate!K125</f>
        <v>5155.500000000007</v>
      </c>
      <c r="J125">
        <f t="shared" si="7"/>
        <v>-26579180.250000075</v>
      </c>
      <c r="K125">
        <f>('Input-Graph'!$N$5-((2*'Input-Graph'!A129/'Input-Graph'!$N$7)+'Input-Graph'!$N$8))*'Input-Graph'!$N$6</f>
        <v>2544.0000000000005</v>
      </c>
    </row>
    <row r="126" spans="1:11" ht="12.75">
      <c r="A126" s="4">
        <f>'Input-Graph'!$K$21+'Input-Graph'!$K$27/'Input-Graph'!A130</f>
        <v>3655254635.790702</v>
      </c>
      <c r="B126">
        <f>SQRT('Input-Graph'!$K$21/(2*PI()))*'Input-Graph'!$K$27*EXP(J126/(2*'Input-Graph'!$K$21))/('Input-Graph'!A130*A126)</f>
        <v>8399.788725525308</v>
      </c>
      <c r="C126">
        <f t="shared" si="8"/>
        <v>-2332.205113369512</v>
      </c>
      <c r="D126">
        <f>POWER('Input-Graph'!$K$21,1.5)*EXP(J126/(2*'Input-Graph'!$K$21))/(A126*SQRT(2*PI()))</f>
        <v>8664.393269451572</v>
      </c>
      <c r="E126">
        <f t="shared" si="9"/>
        <v>6332.188156082059</v>
      </c>
      <c r="F126" s="6">
        <f>I126*NORMDIST(-I126*SQRT(A126)/'Input-Graph'!$K$21,0,1,1)</f>
        <v>2233.9526913725877</v>
      </c>
      <c r="G126" s="6">
        <f>-('Input-Graph'!$K$21*EXP(Intermediate!J126*Intermediate!A126/(2*'Input-Graph'!$K$21*'Input-Graph'!$K$21))/SQRT(2*PI()*Intermediate!A126))</f>
        <v>-12075.275115409871</v>
      </c>
      <c r="H126">
        <f t="shared" si="10"/>
        <v>4890.654457570085</v>
      </c>
      <c r="I126">
        <f>'Input-Graph'!$K$20-'Input-Graph'!$N$14/Intermediate!K126</f>
        <v>5155.500000000007</v>
      </c>
      <c r="J126">
        <f t="shared" si="7"/>
        <v>-26579180.250000075</v>
      </c>
      <c r="K126">
        <f>('Input-Graph'!$N$5-((2*'Input-Graph'!A130/'Input-Graph'!$N$7)+'Input-Graph'!$N$8))*'Input-Graph'!$N$6</f>
        <v>2542.0000000000005</v>
      </c>
    </row>
    <row r="127" spans="1:11" ht="12.75">
      <c r="A127" s="4">
        <f>'Input-Graph'!$K$21+'Input-Graph'!$K$27/'Input-Graph'!A131</f>
        <v>3641413963.9230814</v>
      </c>
      <c r="B127">
        <f>SQRT('Input-Graph'!$K$21/(2*PI()))*'Input-Graph'!$K$27*EXP(J127/(2*'Input-Graph'!$K$21))/('Input-Graph'!A131*A127)</f>
        <v>8366.856181913785</v>
      </c>
      <c r="C127">
        <f t="shared" si="8"/>
        <v>-2332.205113369512</v>
      </c>
      <c r="D127">
        <f>POWER('Input-Graph'!$K$21,1.5)*EXP(J127/(2*'Input-Graph'!$K$21))/(A127*SQRT(2*PI()))</f>
        <v>8697.325813063093</v>
      </c>
      <c r="E127">
        <f t="shared" si="9"/>
        <v>6365.120699693581</v>
      </c>
      <c r="F127" s="6">
        <f>I127*NORMDIST(-I127*SQRT(A127)/'Input-Graph'!$K$21,0,1,1)</f>
        <v>2234.5981203443857</v>
      </c>
      <c r="G127" s="6">
        <f>-('Input-Graph'!$K$21*EXP(Intermediate!J127*Intermediate!A127/(2*'Input-Graph'!$K$21*'Input-Graph'!$K$21))/SQRT(2*PI()*Intermediate!A127))</f>
        <v>-12098.847884471224</v>
      </c>
      <c r="H127">
        <f t="shared" si="10"/>
        <v>4867.727117480526</v>
      </c>
      <c r="I127">
        <f>'Input-Graph'!$K$20-'Input-Graph'!$N$14/Intermediate!K127</f>
        <v>5155.500000000007</v>
      </c>
      <c r="J127">
        <f t="shared" si="7"/>
        <v>-26579180.250000075</v>
      </c>
      <c r="K127">
        <f>('Input-Graph'!$N$5-((2*'Input-Graph'!A131/'Input-Graph'!$N$7)+'Input-Graph'!$N$8))*'Input-Graph'!$N$6</f>
        <v>2540.0000000000005</v>
      </c>
    </row>
    <row r="128" spans="1:11" ht="12.75">
      <c r="A128" s="4">
        <f>'Input-Graph'!$K$21+'Input-Graph'!$K$27/'Input-Graph'!A132</f>
        <v>3627784600.022905</v>
      </c>
      <c r="B128">
        <f>SQRT('Input-Graph'!$K$21/(2*PI()))*'Input-Graph'!$K$27*EXP(J128/(2*'Input-Graph'!$K$21))/('Input-Graph'!A132*A128)</f>
        <v>8334.18086308039</v>
      </c>
      <c r="C128">
        <f t="shared" si="8"/>
        <v>-2332.205113369512</v>
      </c>
      <c r="D128">
        <f>POWER('Input-Graph'!$K$21,1.5)*EXP(J128/(2*'Input-Graph'!$K$21))/(A128*SQRT(2*PI()))</f>
        <v>8730.00113189649</v>
      </c>
      <c r="E128">
        <f t="shared" si="9"/>
        <v>6397.796018526978</v>
      </c>
      <c r="F128" s="6">
        <f>I128*NORMDIST(-I128*SQRT(A128)/'Input-Graph'!$K$21,0,1,1)</f>
        <v>2235.2349289512326</v>
      </c>
      <c r="G128" s="6">
        <f>-('Input-Graph'!$K$21*EXP(Intermediate!J128*Intermediate!A128/(2*'Input-Graph'!$K$21*'Input-Graph'!$K$21))/SQRT(2*PI()*Intermediate!A128))</f>
        <v>-12122.191298504484</v>
      </c>
      <c r="H128">
        <f t="shared" si="10"/>
        <v>4845.020512054114</v>
      </c>
      <c r="I128">
        <f>'Input-Graph'!$K$20-'Input-Graph'!$N$14/Intermediate!K128</f>
        <v>5155.500000000007</v>
      </c>
      <c r="J128">
        <f t="shared" si="7"/>
        <v>-26579180.250000075</v>
      </c>
      <c r="K128">
        <f>('Input-Graph'!$N$5-((2*'Input-Graph'!A132/'Input-Graph'!$N$7)+'Input-Graph'!$N$8))*'Input-Graph'!$N$6</f>
        <v>2538.0000000000005</v>
      </c>
    </row>
    <row r="129" spans="1:11" ht="12.75">
      <c r="A129" s="4">
        <f>'Input-Graph'!$K$21+'Input-Graph'!$K$27/'Input-Graph'!A133</f>
        <v>3614361741.636368</v>
      </c>
      <c r="B129">
        <f>SQRT('Input-Graph'!$K$21/(2*PI()))*'Input-Graph'!$K$27*EXP(J129/(2*'Input-Graph'!$K$21))/('Input-Graph'!A133*A129)</f>
        <v>8301.759767107105</v>
      </c>
      <c r="C129">
        <f t="shared" si="8"/>
        <v>-2332.205113369512</v>
      </c>
      <c r="D129">
        <f>POWER('Input-Graph'!$K$21,1.5)*EXP(J129/(2*'Input-Graph'!$K$21))/(A129*SQRT(2*PI()))</f>
        <v>8762.422227869774</v>
      </c>
      <c r="E129">
        <f t="shared" si="9"/>
        <v>6430.217114500262</v>
      </c>
      <c r="F129" s="6">
        <f>I129*NORMDIST(-I129*SQRT(A129)/'Input-Graph'!$K$21,0,1,1)</f>
        <v>2235.8632919774727</v>
      </c>
      <c r="G129" s="6">
        <f>-('Input-Graph'!$K$21*EXP(Intermediate!J129*Intermediate!A129/(2*'Input-Graph'!$K$21*'Input-Graph'!$K$21))/SQRT(2*PI()*Intermediate!A129))</f>
        <v>-12145.308816108743</v>
      </c>
      <c r="H129">
        <f t="shared" si="10"/>
        <v>4822.531357476095</v>
      </c>
      <c r="I129">
        <f>'Input-Graph'!$K$20-'Input-Graph'!$N$14/Intermediate!K129</f>
        <v>5155.500000000007</v>
      </c>
      <c r="J129">
        <f t="shared" si="7"/>
        <v>-26579180.250000075</v>
      </c>
      <c r="K129">
        <f>('Input-Graph'!$N$5-((2*'Input-Graph'!A133/'Input-Graph'!$N$7)+'Input-Graph'!$N$8))*'Input-Graph'!$N$6</f>
        <v>2536.0000000000005</v>
      </c>
    </row>
    <row r="130" spans="1:11" ht="12.75">
      <c r="A130" s="4">
        <f>'Input-Graph'!$K$21+'Input-Graph'!$K$27/'Input-Graph'!A134</f>
        <v>3601140730.7443647</v>
      </c>
      <c r="B130">
        <f>SQRT('Input-Graph'!$K$21/(2*PI()))*'Input-Graph'!$K$27*EXP(J130/(2*'Input-Graph'!$K$21))/('Input-Graph'!A134*A130)</f>
        <v>8269.58993860639</v>
      </c>
      <c r="C130">
        <f t="shared" si="8"/>
        <v>-2332.205113369512</v>
      </c>
      <c r="D130">
        <f>POWER('Input-Graph'!$K$21,1.5)*EXP(J130/(2*'Input-Graph'!$K$21))/(A130*SQRT(2*PI()))</f>
        <v>8794.59205637049</v>
      </c>
      <c r="E130">
        <f t="shared" si="9"/>
        <v>6462.386943000977</v>
      </c>
      <c r="F130" s="6">
        <f>I130*NORMDIST(-I130*SQRT(A130)/'Input-Graph'!$K$21,0,1,1)</f>
        <v>2236.483379443159</v>
      </c>
      <c r="G130" s="6">
        <f>-('Input-Graph'!$K$21*EXP(Intermediate!J130*Intermediate!A130/(2*'Input-Graph'!$K$21*'Input-Graph'!$K$21))/SQRT(2*PI()*Intermediate!A130))</f>
        <v>-12168.20382388674</v>
      </c>
      <c r="H130">
        <f t="shared" si="10"/>
        <v>4800.256437163784</v>
      </c>
      <c r="I130">
        <f>'Input-Graph'!$K$20-'Input-Graph'!$N$14/Intermediate!K130</f>
        <v>5155.500000000007</v>
      </c>
      <c r="J130">
        <f t="shared" si="7"/>
        <v>-26579180.250000075</v>
      </c>
      <c r="K130">
        <f>('Input-Graph'!$N$5-((2*'Input-Graph'!A134/'Input-Graph'!$N$7)+'Input-Graph'!$N$8))*'Input-Graph'!$N$6</f>
        <v>2534.000000000001</v>
      </c>
    </row>
    <row r="131" spans="1:11" ht="12.75">
      <c r="A131" s="4">
        <f>'Input-Graph'!$K$21+'Input-Graph'!$K$27/'Input-Graph'!A135</f>
        <v>3588117048.3731384</v>
      </c>
      <c r="B131">
        <f>SQRT('Input-Graph'!$K$21/(2*PI()))*'Input-Graph'!$K$27*EXP(J131/(2*'Input-Graph'!$K$21))/('Input-Graph'!A135*A131)</f>
        <v>8237.668467823096</v>
      </c>
      <c r="C131">
        <f t="shared" si="8"/>
        <v>-2332.205113369512</v>
      </c>
      <c r="D131">
        <f>POWER('Input-Graph'!$K$21,1.5)*EXP(J131/(2*'Input-Graph'!$K$21))/(A131*SQRT(2*PI()))</f>
        <v>8826.513527153784</v>
      </c>
      <c r="E131">
        <f t="shared" si="9"/>
        <v>6494.308413784272</v>
      </c>
      <c r="F131" s="6">
        <f>I131*NORMDIST(-I131*SQRT(A131)/'Input-Graph'!$K$21,0,1,1)</f>
        <v>2237.09535676723</v>
      </c>
      <c r="G131" s="6">
        <f>-('Input-Graph'!$K$21*EXP(Intermediate!J131*Intermediate!A131/(2*'Input-Graph'!$K$21*'Input-Graph'!$K$21))/SQRT(2*PI()*Intermediate!A131))</f>
        <v>-12190.87963838452</v>
      </c>
      <c r="H131">
        <f t="shared" si="10"/>
        <v>4778.192599990076</v>
      </c>
      <c r="I131">
        <f>'Input-Graph'!$K$20-'Input-Graph'!$N$14/Intermediate!K131</f>
        <v>5155.500000000007</v>
      </c>
      <c r="J131">
        <f aca="true" t="shared" si="11" ref="J131:J194">-I131*I131</f>
        <v>-26579180.250000075</v>
      </c>
      <c r="K131">
        <f>('Input-Graph'!$N$5-((2*'Input-Graph'!A135/'Input-Graph'!$N$7)+'Input-Graph'!$N$8))*'Input-Graph'!$N$6</f>
        <v>2532.000000000001</v>
      </c>
    </row>
    <row r="132" spans="1:11" ht="12.75">
      <c r="A132" s="4">
        <f>'Input-Graph'!$K$21+'Input-Graph'!$K$27/'Input-Graph'!A136</f>
        <v>3575286309.4444485</v>
      </c>
      <c r="B132">
        <f>SQRT('Input-Graph'!$K$21/(2*PI()))*'Input-Graph'!$K$27*EXP(J132/(2*'Input-Graph'!$K$21))/('Input-Graph'!A136*A132)</f>
        <v>8205.992489757144</v>
      </c>
      <c r="C132">
        <f t="shared" si="8"/>
        <v>-2332.205113369512</v>
      </c>
      <c r="D132">
        <f>POWER('Input-Graph'!$K$21,1.5)*EXP(J132/(2*'Input-Graph'!$K$21))/(A132*SQRT(2*PI()))</f>
        <v>8858.189505219736</v>
      </c>
      <c r="E132">
        <f t="shared" si="9"/>
        <v>6525.984391850224</v>
      </c>
      <c r="F132" s="6">
        <f>I132*NORMDIST(-I132*SQRT(A132)/'Input-Graph'!$K$21,0,1,1)</f>
        <v>2237.699384923965</v>
      </c>
      <c r="G132" s="6">
        <f>-('Input-Graph'!$K$21*EXP(Intermediate!J132*Intermediate!A132/(2*'Input-Graph'!$K$21*'Input-Graph'!$K$21))/SQRT(2*PI()*Intermediate!A132))</f>
        <v>-12213.339507966348</v>
      </c>
      <c r="H132">
        <f t="shared" si="10"/>
        <v>4756.336758564985</v>
      </c>
      <c r="I132">
        <f>'Input-Graph'!$K$20-'Input-Graph'!$N$14/Intermediate!K132</f>
        <v>5155.500000000007</v>
      </c>
      <c r="J132">
        <f t="shared" si="11"/>
        <v>-26579180.250000075</v>
      </c>
      <c r="K132">
        <f>('Input-Graph'!$N$5-((2*'Input-Graph'!A136/'Input-Graph'!$N$7)+'Input-Graph'!$N$8))*'Input-Graph'!$N$6</f>
        <v>2530.0000000000005</v>
      </c>
    </row>
    <row r="133" spans="1:11" ht="12.75">
      <c r="A133" s="4">
        <f>'Input-Graph'!$K$21+'Input-Graph'!$K$27/'Input-Graph'!A137</f>
        <v>3562644257.8529453</v>
      </c>
      <c r="B133">
        <f>SQRT('Input-Graph'!$K$21/(2*PI()))*'Input-Graph'!$K$27*EXP(J133/(2*'Input-Graph'!$K$21))/('Input-Graph'!A137*A133)</f>
        <v>8174.559183306336</v>
      </c>
      <c r="C133">
        <f t="shared" si="8"/>
        <v>-2332.205113369512</v>
      </c>
      <c r="D133">
        <f>POWER('Input-Graph'!$K$21,1.5)*EXP(J133/(2*'Input-Graph'!$K$21))/(A133*SQRT(2*PI()))</f>
        <v>8889.622811670542</v>
      </c>
      <c r="E133">
        <f t="shared" si="9"/>
        <v>6557.41769830103</v>
      </c>
      <c r="F133" s="6">
        <f>I133*NORMDIST(-I133*SQRT(A133)/'Input-Graph'!$K$21,0,1,1)</f>
        <v>2238.2956205930377</v>
      </c>
      <c r="G133" s="6">
        <f>-('Input-Graph'!$K$21*EXP(Intermediate!J133*Intermediate!A133/(2*'Input-Graph'!$K$21*'Input-Graph'!$K$21))/SQRT(2*PI()*Intermediate!A133))</f>
        <v>-12235.586614627357</v>
      </c>
      <c r="H133">
        <f t="shared" si="10"/>
        <v>4734.685887573049</v>
      </c>
      <c r="I133">
        <f>'Input-Graph'!$K$20-'Input-Graph'!$N$14/Intermediate!K133</f>
        <v>5155.500000000007</v>
      </c>
      <c r="J133">
        <f t="shared" si="11"/>
        <v>-26579180.250000075</v>
      </c>
      <c r="K133">
        <f>('Input-Graph'!$N$5-((2*'Input-Graph'!A137/'Input-Graph'!$N$7)+'Input-Graph'!$N$8))*'Input-Graph'!$N$6</f>
        <v>2528.000000000001</v>
      </c>
    </row>
    <row r="134" spans="1:11" ht="12.75">
      <c r="A134" s="4">
        <f>'Input-Graph'!$K$21+'Input-Graph'!$K$27/'Input-Graph'!A138</f>
        <v>3550186761.759128</v>
      </c>
      <c r="B134">
        <f>SQRT('Input-Graph'!$K$21/(2*PI()))*'Input-Graph'!$K$27*EXP(J134/(2*'Input-Graph'!$K$21))/('Input-Graph'!A138*A134)</f>
        <v>8143.365770428807</v>
      </c>
      <c r="C134">
        <f t="shared" si="8"/>
        <v>-2332.205113369512</v>
      </c>
      <c r="D134">
        <f>POWER('Input-Graph'!$K$21,1.5)*EXP(J134/(2*'Input-Graph'!$K$21))/(A134*SQRT(2*PI()))</f>
        <v>8920.816224548073</v>
      </c>
      <c r="E134">
        <f t="shared" si="9"/>
        <v>6588.61111117856</v>
      </c>
      <c r="F134" s="6">
        <f>I134*NORMDIST(-I134*SQRT(A134)/'Input-Graph'!$K$21,0,1,1)</f>
        <v>2238.8842163034683</v>
      </c>
      <c r="G134" s="6">
        <f>-('Input-Graph'!$K$21*EXP(Intermediate!J134*Intermediate!A134/(2*'Input-Graph'!$K$21*'Input-Graph'!$K$21))/SQRT(2*PI()*Intermediate!A134))</f>
        <v>-12257.624075746538</v>
      </c>
      <c r="H134">
        <f t="shared" si="10"/>
        <v>4713.237022164296</v>
      </c>
      <c r="I134">
        <f>'Input-Graph'!$K$20-'Input-Graph'!$N$14/Intermediate!K134</f>
        <v>5155.500000000007</v>
      </c>
      <c r="J134">
        <f t="shared" si="11"/>
        <v>-26579180.250000075</v>
      </c>
      <c r="K134">
        <f>('Input-Graph'!$N$5-((2*'Input-Graph'!A138/'Input-Graph'!$N$7)+'Input-Graph'!$N$8))*'Input-Graph'!$N$6</f>
        <v>2526.0000000000005</v>
      </c>
    </row>
    <row r="135" spans="1:11" ht="12.75">
      <c r="A135" s="4">
        <f>'Input-Graph'!$K$21+'Input-Graph'!$K$27/'Input-Graph'!A139</f>
        <v>3537909809.086961</v>
      </c>
      <c r="B135">
        <f>SQRT('Input-Graph'!$K$21/(2*PI()))*'Input-Graph'!$K$27*EXP(J135/(2*'Input-Graph'!$K$21))/('Input-Graph'!A139*A135)</f>
        <v>8112.409515324569</v>
      </c>
      <c r="C135">
        <f t="shared" si="8"/>
        <v>-2332.205113369512</v>
      </c>
      <c r="D135">
        <f>POWER('Input-Graph'!$K$21,1.5)*EXP(J135/(2*'Input-Graph'!$K$21))/(A135*SQRT(2*PI()))</f>
        <v>8951.772479652309</v>
      </c>
      <c r="E135">
        <f t="shared" si="9"/>
        <v>6619.567366282797</v>
      </c>
      <c r="F135" s="6">
        <f>I135*NORMDIST(-I135*SQRT(A135)/'Input-Graph'!$K$21,0,1,1)</f>
        <v>2239.4653205717773</v>
      </c>
      <c r="G135" s="6">
        <f>-('Input-Graph'!$K$21*EXP(Intermediate!J135*Intermediate!A135/(2*'Input-Graph'!$K$21*'Input-Graph'!$K$21))/SQRT(2*PI()*Intermediate!A135))</f>
        <v>-12279.454945782314</v>
      </c>
      <c r="H135">
        <f t="shared" si="10"/>
        <v>4691.987256396829</v>
      </c>
      <c r="I135">
        <f>'Input-Graph'!$K$20-'Input-Graph'!$N$14/Intermediate!K135</f>
        <v>5155.500000000007</v>
      </c>
      <c r="J135">
        <f t="shared" si="11"/>
        <v>-26579180.250000075</v>
      </c>
      <c r="K135">
        <f>('Input-Graph'!$N$5-((2*'Input-Graph'!A139/'Input-Graph'!$N$7)+'Input-Graph'!$N$8))*'Input-Graph'!$N$6</f>
        <v>2524.0000000000005</v>
      </c>
    </row>
    <row r="136" spans="1:11" ht="12.75">
      <c r="A136" s="4">
        <f>'Input-Graph'!$K$21+'Input-Graph'!$K$27/'Input-Graph'!A140</f>
        <v>3525809503.2158313</v>
      </c>
      <c r="B136">
        <f>SQRT('Input-Graph'!$K$21/(2*PI()))*'Input-Graph'!$K$27*EXP(J136/(2*'Input-Graph'!$K$21))/('Input-Graph'!A140*A136)</f>
        <v>8081.687723635667</v>
      </c>
      <c r="C136">
        <f t="shared" si="8"/>
        <v>-2332.205113369512</v>
      </c>
      <c r="D136">
        <f>POWER('Input-Graph'!$K$21,1.5)*EXP(J136/(2*'Input-Graph'!$K$21))/(A136*SQRT(2*PI()))</f>
        <v>8982.494271341213</v>
      </c>
      <c r="E136">
        <f t="shared" si="9"/>
        <v>6650.289157971701</v>
      </c>
      <c r="F136" s="6">
        <f>I136*NORMDIST(-I136*SQRT(A136)/'Input-Graph'!$K$21,0,1,1)</f>
        <v>2240.0390780345956</v>
      </c>
      <c r="G136" s="6">
        <f>-('Input-Graph'!$K$21*EXP(Intermediate!J136*Intermediate!A136/(2*'Input-Graph'!$K$21*'Input-Graph'!$K$21))/SQRT(2*PI()*Intermediate!A136))</f>
        <v>-12301.082217913041</v>
      </c>
      <c r="H136">
        <f t="shared" si="10"/>
        <v>4670.933741728921</v>
      </c>
      <c r="I136">
        <f>'Input-Graph'!$K$20-'Input-Graph'!$N$14/Intermediate!K136</f>
        <v>5155.500000000007</v>
      </c>
      <c r="J136">
        <f t="shared" si="11"/>
        <v>-26579180.250000075</v>
      </c>
      <c r="K136">
        <f>('Input-Graph'!$N$5-((2*'Input-Graph'!A140/'Input-Graph'!$N$7)+'Input-Graph'!$N$8))*'Input-Graph'!$N$6</f>
        <v>2522.0000000000005</v>
      </c>
    </row>
    <row r="137" spans="1:11" ht="12.75">
      <c r="A137" s="4">
        <f>'Input-Graph'!$K$21+'Input-Graph'!$K$27/'Input-Graph'!A141</f>
        <v>3513882058.8571467</v>
      </c>
      <c r="B137">
        <f>SQRT('Input-Graph'!$K$21/(2*PI()))*'Input-Graph'!$K$27*EXP(J137/(2*'Input-Graph'!$K$21))/('Input-Graph'!A141*A137)</f>
        <v>8051.197741664425</v>
      </c>
      <c r="C137">
        <f t="shared" si="8"/>
        <v>-2332.205113369512</v>
      </c>
      <c r="D137">
        <f>POWER('Input-Graph'!$K$21,1.5)*EXP(J137/(2*'Input-Graph'!$K$21))/(A137*SQRT(2*PI()))</f>
        <v>9012.984253312456</v>
      </c>
      <c r="E137">
        <f t="shared" si="9"/>
        <v>6680.779139942943</v>
      </c>
      <c r="F137" s="6">
        <f>I137*NORMDIST(-I137*SQRT(A137)/'Input-Graph'!$K$21,0,1,1)</f>
        <v>2240.605629576013</v>
      </c>
      <c r="G137" s="6">
        <f>-('Input-Graph'!$K$21*EXP(Intermediate!J137*Intermediate!A137/(2*'Input-Graph'!$K$21*'Input-Graph'!$K$21))/SQRT(2*PI()*Intermediate!A137))</f>
        <v>-12322.50882562454</v>
      </c>
      <c r="H137">
        <f t="shared" si="10"/>
        <v>4650.07368555884</v>
      </c>
      <c r="I137">
        <f>'Input-Graph'!$K$20-'Input-Graph'!$N$14/Intermediate!K137</f>
        <v>5155.500000000007</v>
      </c>
      <c r="J137">
        <f t="shared" si="11"/>
        <v>-26579180.250000075</v>
      </c>
      <c r="K137">
        <f>('Input-Graph'!$N$5-((2*'Input-Graph'!A141/'Input-Graph'!$N$7)+'Input-Graph'!$N$8))*'Input-Graph'!$N$6</f>
        <v>2520.0000000000005</v>
      </c>
    </row>
    <row r="138" spans="1:11" ht="12.75">
      <c r="A138" s="4">
        <f>'Input-Graph'!$K$21+'Input-Graph'!$K$27/'Input-Graph'!A142</f>
        <v>3502123798.106387</v>
      </c>
      <c r="B138">
        <f>SQRT('Input-Graph'!$K$21/(2*PI()))*'Input-Graph'!$K$27*EXP(J138/(2*'Input-Graph'!$K$21))/('Input-Graph'!A142*A138)</f>
        <v>8020.9369556093325</v>
      </c>
      <c r="C138">
        <f t="shared" si="8"/>
        <v>-2332.205113369512</v>
      </c>
      <c r="D138">
        <f>POWER('Input-Graph'!$K$21,1.5)*EXP(J138/(2*'Input-Graph'!$K$21))/(A138*SQRT(2*PI()))</f>
        <v>9043.245039367544</v>
      </c>
      <c r="E138">
        <f t="shared" si="9"/>
        <v>6711.039925998032</v>
      </c>
      <c r="F138" s="6">
        <f>I138*NORMDIST(-I138*SQRT(A138)/'Input-Graph'!$K$21,0,1,1)</f>
        <v>2241.165112449885</v>
      </c>
      <c r="G138" s="6">
        <f>-('Input-Graph'!$K$21*EXP(Intermediate!J138*Intermediate!A138/(2*'Input-Graph'!$K$21*'Input-Graph'!$K$21))/SQRT(2*PI()*Intermediate!A138))</f>
        <v>-12343.737644246734</v>
      </c>
      <c r="H138">
        <f t="shared" si="10"/>
        <v>4629.404349810515</v>
      </c>
      <c r="I138">
        <f>'Input-Graph'!$K$20-'Input-Graph'!$N$14/Intermediate!K138</f>
        <v>5155.500000000007</v>
      </c>
      <c r="J138">
        <f t="shared" si="11"/>
        <v>-26579180.250000075</v>
      </c>
      <c r="K138">
        <f>('Input-Graph'!$N$5-((2*'Input-Graph'!A142/'Input-Graph'!$N$7)+'Input-Graph'!$N$8))*'Input-Graph'!$N$6</f>
        <v>2518.000000000001</v>
      </c>
    </row>
    <row r="139" spans="1:11" ht="12.75">
      <c r="A139" s="4">
        <f>'Input-Graph'!$K$21+'Input-Graph'!$K$27/'Input-Graph'!A143</f>
        <v>3490531146.661976</v>
      </c>
      <c r="B139">
        <f>SQRT('Input-Graph'!$K$21/(2*PI()))*'Input-Graph'!$K$27*EXP(J139/(2*'Input-Graph'!$K$21))/('Input-Graph'!A143*A139)</f>
        <v>7990.902790818098</v>
      </c>
      <c r="C139">
        <f t="shared" si="8"/>
        <v>-2332.205113369512</v>
      </c>
      <c r="D139">
        <f>POWER('Input-Graph'!$K$21,1.5)*EXP(J139/(2*'Input-Graph'!$K$21))/(A139*SQRT(2*PI()))</f>
        <v>9073.279204158782</v>
      </c>
      <c r="E139">
        <f t="shared" si="9"/>
        <v>6741.07409078927</v>
      </c>
      <c r="F139" s="6">
        <f>I139*NORMDIST(-I139*SQRT(A139)/'Input-Graph'!$K$21,0,1,1)</f>
        <v>2241.717660397348</v>
      </c>
      <c r="G139" s="6">
        <f>-('Input-Graph'!$K$21*EXP(Intermediate!J139*Intermediate!A139/(2*'Input-Graph'!$K$21*'Input-Graph'!$K$21))/SQRT(2*PI()*Intermediate!A139))</f>
        <v>-12364.77149244133</v>
      </c>
      <c r="H139">
        <f t="shared" si="10"/>
        <v>4608.923049563386</v>
      </c>
      <c r="I139">
        <f>'Input-Graph'!$K$20-'Input-Graph'!$N$14/Intermediate!K139</f>
        <v>5155.500000000007</v>
      </c>
      <c r="J139">
        <f t="shared" si="11"/>
        <v>-26579180.250000075</v>
      </c>
      <c r="K139">
        <f>('Input-Graph'!$N$5-((2*'Input-Graph'!A143/'Input-Graph'!$N$7)+'Input-Graph'!$N$8))*'Input-Graph'!$N$6</f>
        <v>2516.000000000001</v>
      </c>
    </row>
    <row r="140" spans="1:11" ht="12.75">
      <c r="A140" s="4">
        <f>'Input-Graph'!$K$21+'Input-Graph'!$K$27/'Input-Graph'!A144</f>
        <v>3479100630.202801</v>
      </c>
      <c r="B140">
        <f>SQRT('Input-Graph'!$K$21/(2*PI()))*'Input-Graph'!$K$27*EXP(J140/(2*'Input-Graph'!$K$21))/('Input-Graph'!A144*A140)</f>
        <v>7961.092711057405</v>
      </c>
      <c r="C140">
        <f t="shared" si="8"/>
        <v>-2332.205113369512</v>
      </c>
      <c r="D140">
        <f>POWER('Input-Graph'!$K$21,1.5)*EXP(J140/(2*'Input-Graph'!$K$21))/(A140*SQRT(2*PI()))</f>
        <v>9103.089283919477</v>
      </c>
      <c r="E140">
        <f t="shared" si="9"/>
        <v>6770.884170549964</v>
      </c>
      <c r="F140" s="6">
        <f>I140*NORMDIST(-I140*SQRT(A140)/'Input-Graph'!$K$21,0,1,1)</f>
        <v>2242.2634037597572</v>
      </c>
      <c r="G140" s="6">
        <f>-('Input-Graph'!$K$21*EXP(Intermediate!J140*Intermediate!A140/(2*'Input-Graph'!$K$21*'Input-Graph'!$K$21))/SQRT(2*PI()*Intermediate!A140))</f>
        <v>-12385.613133642417</v>
      </c>
      <c r="H140">
        <f t="shared" si="10"/>
        <v>4588.62715172471</v>
      </c>
      <c r="I140">
        <f>'Input-Graph'!$K$20-'Input-Graph'!$N$14/Intermediate!K140</f>
        <v>5155.500000000007</v>
      </c>
      <c r="J140">
        <f t="shared" si="11"/>
        <v>-26579180.250000075</v>
      </c>
      <c r="K140">
        <f>('Input-Graph'!$N$5-((2*'Input-Graph'!A144/'Input-Graph'!$N$7)+'Input-Graph'!$N$8))*'Input-Graph'!$N$6</f>
        <v>2514.000000000001</v>
      </c>
    </row>
    <row r="141" spans="1:11" ht="12.75">
      <c r="A141" s="4">
        <f>'Input-Graph'!$K$21+'Input-Graph'!$K$27/'Input-Graph'!A145</f>
        <v>3467828870.916671</v>
      </c>
      <c r="B141">
        <f>SQRT('Input-Graph'!$K$21/(2*PI()))*'Input-Graph'!$K$27*EXP(J141/(2*'Input-Graph'!$K$21))/('Input-Graph'!A145*A141)</f>
        <v>7931.504217798978</v>
      </c>
      <c r="C141">
        <f t="shared" si="8"/>
        <v>-2332.205113369512</v>
      </c>
      <c r="D141">
        <f>POWER('Input-Graph'!$K$21,1.5)*EXP(J141/(2*'Input-Graph'!$K$21))/(A141*SQRT(2*PI()))</f>
        <v>9132.677777177902</v>
      </c>
      <c r="E141">
        <f t="shared" si="9"/>
        <v>6800.472663808389</v>
      </c>
      <c r="F141" s="6">
        <f>I141*NORMDIST(-I141*SQRT(A141)/'Input-Graph'!$K$21,0,1,1)</f>
        <v>2242.802469587256</v>
      </c>
      <c r="G141" s="6">
        <f>-('Input-Graph'!$K$21*EXP(Intermediate!J141*Intermediate!A141/(2*'Input-Graph'!$K$21*'Input-Graph'!$K$21))/SQRT(2*PI()*Intermediate!A141))</f>
        <v>-12406.265277451792</v>
      </c>
      <c r="H141">
        <f t="shared" si="10"/>
        <v>4568.51407374283</v>
      </c>
      <c r="I141">
        <f>'Input-Graph'!$K$20-'Input-Graph'!$N$14/Intermediate!K141</f>
        <v>5155.500000000007</v>
      </c>
      <c r="J141">
        <f t="shared" si="11"/>
        <v>-26579180.250000075</v>
      </c>
      <c r="K141">
        <f>('Input-Graph'!$N$5-((2*'Input-Graph'!A145/'Input-Graph'!$N$7)+'Input-Graph'!$N$8))*'Input-Graph'!$N$6</f>
        <v>2512.000000000001</v>
      </c>
    </row>
    <row r="142" spans="1:11" ht="12.75">
      <c r="A142" s="4">
        <f>'Input-Graph'!$K$21+'Input-Graph'!$K$27/'Input-Graph'!A146</f>
        <v>3456712584.1724176</v>
      </c>
      <c r="B142">
        <f>SQRT('Input-Graph'!$K$21/(2*PI()))*'Input-Graph'!$K$27*EXP(J142/(2*'Input-Graph'!$K$21))/('Input-Graph'!A146*A142)</f>
        <v>7902.134849521493</v>
      </c>
      <c r="C142">
        <f t="shared" si="8"/>
        <v>-2332.205113369512</v>
      </c>
      <c r="D142">
        <f>POWER('Input-Graph'!$K$21,1.5)*EXP(J142/(2*'Input-Graph'!$K$21))/(A142*SQRT(2*PI()))</f>
        <v>9162.047145455388</v>
      </c>
      <c r="E142">
        <f t="shared" si="9"/>
        <v>6829.842032085876</v>
      </c>
      <c r="F142" s="6">
        <f>I142*NORMDIST(-I142*SQRT(A142)/'Input-Graph'!$K$21,0,1,1)</f>
        <v>2243.334981743167</v>
      </c>
      <c r="G142" s="6">
        <f>-('Input-Graph'!$K$21*EXP(Intermediate!J142*Intermediate!A142/(2*'Input-Graph'!$K$21*'Input-Graph'!$K$21))/SQRT(2*PI()*Intermediate!A142))</f>
        <v>-12426.730580990692</v>
      </c>
      <c r="H142">
        <f t="shared" si="10"/>
        <v>4548.581282359844</v>
      </c>
      <c r="I142">
        <f>'Input-Graph'!$K$20-'Input-Graph'!$N$14/Intermediate!K142</f>
        <v>5155.500000000007</v>
      </c>
      <c r="J142">
        <f t="shared" si="11"/>
        <v>-26579180.250000075</v>
      </c>
      <c r="K142">
        <f>('Input-Graph'!$N$5-((2*'Input-Graph'!A146/'Input-Graph'!$N$7)+'Input-Graph'!$N$8))*'Input-Graph'!$N$6</f>
        <v>2510.000000000001</v>
      </c>
    </row>
    <row r="143" spans="1:11" ht="12.75">
      <c r="A143" s="4">
        <f>'Input-Graph'!$K$21+'Input-Graph'!$K$27/'Input-Graph'!A147</f>
        <v>3445748575.328771</v>
      </c>
      <c r="B143">
        <f>SQRT('Input-Graph'!$K$21/(2*PI()))*'Input-Graph'!$K$27*EXP(J143/(2*'Input-Graph'!$K$21))/('Input-Graph'!A147*A143)</f>
        <v>7872.982181027944</v>
      </c>
      <c r="C143">
        <f t="shared" si="8"/>
        <v>-2332.205113369512</v>
      </c>
      <c r="D143">
        <f>POWER('Input-Graph'!$K$21,1.5)*EXP(J143/(2*'Input-Graph'!$K$21))/(A143*SQRT(2*PI()))</f>
        <v>9191.199813948937</v>
      </c>
      <c r="E143">
        <f t="shared" si="9"/>
        <v>6858.994700579425</v>
      </c>
      <c r="F143" s="6">
        <f>I143*NORMDIST(-I143*SQRT(A143)/'Input-Graph'!$K$21,0,1,1)</f>
        <v>2243.8610610044066</v>
      </c>
      <c r="G143" s="6">
        <f>-('Input-Graph'!$K$21*EXP(Intermediate!J143*Intermediate!A143/(2*'Input-Graph'!$K$21*'Input-Graph'!$K$21))/SQRT(2*PI()*Intermediate!A143))</f>
        <v>-12447.011650209577</v>
      </c>
      <c r="H143">
        <f t="shared" si="10"/>
        <v>4528.826292402198</v>
      </c>
      <c r="I143">
        <f>'Input-Graph'!$K$20-'Input-Graph'!$N$14/Intermediate!K143</f>
        <v>5155.500000000007</v>
      </c>
      <c r="J143">
        <f t="shared" si="11"/>
        <v>-26579180.250000075</v>
      </c>
      <c r="K143">
        <f>('Input-Graph'!$N$5-((2*'Input-Graph'!A147/'Input-Graph'!$N$7)+'Input-Graph'!$N$8))*'Input-Graph'!$N$6</f>
        <v>2508.0000000000005</v>
      </c>
    </row>
    <row r="144" spans="1:11" ht="12.75">
      <c r="A144" s="4">
        <f>'Input-Graph'!$K$21+'Input-Graph'!$K$27/'Input-Graph'!A148</f>
        <v>3434933736.6734734</v>
      </c>
      <c r="B144">
        <f>SQRT('Input-Graph'!$K$21/(2*PI()))*'Input-Graph'!$K$27*EXP(J144/(2*'Input-Graph'!$K$21))/('Input-Graph'!A148*A144)</f>
        <v>7844.043822778061</v>
      </c>
      <c r="C144">
        <f t="shared" si="8"/>
        <v>-2332.205113369512</v>
      </c>
      <c r="D144">
        <f>POWER('Input-Graph'!$K$21,1.5)*EXP(J144/(2*'Input-Graph'!$K$21))/(A144*SQRT(2*PI()))</f>
        <v>9220.138172198818</v>
      </c>
      <c r="E144">
        <f t="shared" si="9"/>
        <v>6887.933058829306</v>
      </c>
      <c r="F144" s="6">
        <f>I144*NORMDIST(-I144*SQRT(A144)/'Input-Graph'!$K$21,0,1,1)</f>
        <v>2244.3808251580863</v>
      </c>
      <c r="G144" s="6">
        <f>-('Input-Graph'!$K$21*EXP(Intermediate!J144*Intermediate!A144/(2*'Input-Graph'!$K$21*'Input-Graph'!$K$21))/SQRT(2*PI()*Intermediate!A144))</f>
        <v>-12467.111041157521</v>
      </c>
      <c r="H144">
        <f t="shared" si="10"/>
        <v>4509.2466656079305</v>
      </c>
      <c r="I144">
        <f>'Input-Graph'!$K$20-'Input-Graph'!$N$14/Intermediate!K144</f>
        <v>5155.500000000007</v>
      </c>
      <c r="J144">
        <f t="shared" si="11"/>
        <v>-26579180.250000075</v>
      </c>
      <c r="K144">
        <f>('Input-Graph'!$N$5-((2*'Input-Graph'!A148/'Input-Graph'!$N$7)+'Input-Graph'!$N$8))*'Input-Graph'!$N$6</f>
        <v>2506.000000000001</v>
      </c>
    </row>
    <row r="145" spans="1:11" ht="12.75">
      <c r="A145" s="4">
        <f>'Input-Graph'!$K$21+'Input-Graph'!$K$27/'Input-Graph'!A149</f>
        <v>3424265044.4864902</v>
      </c>
      <c r="B145">
        <f>SQRT('Input-Graph'!$K$21/(2*PI()))*'Input-Graph'!$K$27*EXP(J145/(2*'Input-Graph'!$K$21))/('Input-Graph'!A149*A145)</f>
        <v>7815.317420235413</v>
      </c>
      <c r="C145">
        <f t="shared" si="8"/>
        <v>-2332.205113369512</v>
      </c>
      <c r="D145">
        <f>POWER('Input-Graph'!$K$21,1.5)*EXP(J145/(2*'Input-Graph'!$K$21))/(A145*SQRT(2*PI()))</f>
        <v>9248.864574741468</v>
      </c>
      <c r="E145">
        <f t="shared" si="9"/>
        <v>6916.659461371956</v>
      </c>
      <c r="F145" s="6">
        <f>I145*NORMDIST(-I145*SQRT(A145)/'Input-Graph'!$K$21,0,1,1)</f>
        <v>2244.894389094477</v>
      </c>
      <c r="G145" s="6">
        <f>-('Input-Graph'!$K$21*EXP(Intermediate!J145*Intermediate!A145/(2*'Input-Graph'!$K$21*'Input-Graph'!$K$21))/SQRT(2*PI()*Intermediate!A145))</f>
        <v>-12487.031261212713</v>
      </c>
      <c r="H145">
        <f t="shared" si="10"/>
        <v>4489.840009489133</v>
      </c>
      <c r="I145">
        <f>'Input-Graph'!$K$20-'Input-Graph'!$N$14/Intermediate!K145</f>
        <v>5155.500000000007</v>
      </c>
      <c r="J145">
        <f t="shared" si="11"/>
        <v>-26579180.250000075</v>
      </c>
      <c r="K145">
        <f>('Input-Graph'!$N$5-((2*'Input-Graph'!A149/'Input-Graph'!$N$7)+'Input-Graph'!$N$8))*'Input-Graph'!$N$6</f>
        <v>2504.0000000000005</v>
      </c>
    </row>
    <row r="146" spans="1:11" ht="12.75">
      <c r="A146" s="4">
        <f>'Input-Graph'!$K$21+'Input-Graph'!$K$27/'Input-Graph'!A150</f>
        <v>3413739556.2214804</v>
      </c>
      <c r="B146">
        <f>SQRT('Input-Graph'!$K$21/(2*PI()))*'Input-Graph'!$K$27*EXP(J146/(2*'Input-Graph'!$K$21))/('Input-Graph'!A150*A146)</f>
        <v>7786.800653228777</v>
      </c>
      <c r="C146">
        <f t="shared" si="8"/>
        <v>-2332.205113369512</v>
      </c>
      <c r="D146">
        <f>POWER('Input-Graph'!$K$21,1.5)*EXP(J146/(2*'Input-Graph'!$K$21))/(A146*SQRT(2*PI()))</f>
        <v>9277.381341748105</v>
      </c>
      <c r="E146">
        <f t="shared" si="9"/>
        <v>6945.176228378593</v>
      </c>
      <c r="F146" s="6">
        <f>I146*NORMDIST(-I146*SQRT(A146)/'Input-Graph'!$K$21,0,1,1)</f>
        <v>2245.4018648964993</v>
      </c>
      <c r="G146" s="6">
        <f>-('Input-Graph'!$K$21*EXP(Intermediate!J146*Intermediate!A146/(2*'Input-Graph'!$K$21*'Input-Graph'!$K$21))/SQRT(2*PI()*Intermediate!A146))</f>
        <v>-12506.77477027547</v>
      </c>
      <c r="H146">
        <f t="shared" si="10"/>
        <v>4470.6039762284</v>
      </c>
      <c r="I146">
        <f>'Input-Graph'!$K$20-'Input-Graph'!$N$14/Intermediate!K146</f>
        <v>5155.500000000007</v>
      </c>
      <c r="J146">
        <f t="shared" si="11"/>
        <v>-26579180.250000075</v>
      </c>
      <c r="K146">
        <f>('Input-Graph'!$N$5-((2*'Input-Graph'!A150/'Input-Graph'!$N$7)+'Input-Graph'!$N$8))*'Input-Graph'!$N$6</f>
        <v>2502.0000000000005</v>
      </c>
    </row>
    <row r="147" spans="1:11" ht="12.75">
      <c r="A147" s="4">
        <f>'Input-Graph'!$K$21+'Input-Graph'!$K$27/'Input-Graph'!A151</f>
        <v>3403354407.800004</v>
      </c>
      <c r="B147">
        <f>SQRT('Input-Graph'!$K$21/(2*PI()))*'Input-Graph'!$K$27*EXP(J147/(2*'Input-Graph'!$K$21))/('Input-Graph'!A151*A147)</f>
        <v>7758.491235327462</v>
      </c>
      <c r="C147">
        <f t="shared" si="8"/>
        <v>-2332.205113369512</v>
      </c>
      <c r="D147">
        <f>POWER('Input-Graph'!$K$21,1.5)*EXP(J147/(2*'Input-Graph'!$K$21))/(A147*SQRT(2*PI()))</f>
        <v>9305.690759649418</v>
      </c>
      <c r="E147">
        <f t="shared" si="9"/>
        <v>6973.485646279906</v>
      </c>
      <c r="F147" s="6">
        <f>I147*NORMDIST(-I147*SQRT(A147)/'Input-Graph'!$K$21,0,1,1)</f>
        <v>2245.9033619258803</v>
      </c>
      <c r="G147" s="6">
        <f>-('Input-Graph'!$K$21*EXP(Intermediate!J147*Intermediate!A147/(2*'Input-Graph'!$K$21*'Input-Graph'!$K$21))/SQRT(2*PI()*Intermediate!A147))</f>
        <v>-12526.343981925176</v>
      </c>
      <c r="H147">
        <f t="shared" si="10"/>
        <v>4451.536261608071</v>
      </c>
      <c r="I147">
        <f>'Input-Graph'!$K$20-'Input-Graph'!$N$14/Intermediate!K147</f>
        <v>5155.500000000007</v>
      </c>
      <c r="J147">
        <f t="shared" si="11"/>
        <v>-26579180.250000075</v>
      </c>
      <c r="K147">
        <f>('Input-Graph'!$N$5-((2*'Input-Graph'!A151/'Input-Graph'!$N$7)+'Input-Graph'!$N$8))*'Input-Graph'!$N$6</f>
        <v>2500.000000000001</v>
      </c>
    </row>
    <row r="148" spans="1:11" ht="12.75">
      <c r="A148" s="4">
        <f>'Input-Graph'!$K$21+'Input-Graph'!$K$27/'Input-Graph'!A152</f>
        <v>3393106811.013249</v>
      </c>
      <c r="B148">
        <f>SQRT('Input-Graph'!$K$21/(2*PI()))*'Input-Graph'!$K$27*EXP(J148/(2*'Input-Graph'!$K$21))/('Input-Graph'!A152*A148)</f>
        <v>7730.3869132302025</v>
      </c>
      <c r="C148">
        <f t="shared" si="8"/>
        <v>-2332.205113369512</v>
      </c>
      <c r="D148">
        <f>POWER('Input-Graph'!$K$21,1.5)*EXP(J148/(2*'Input-Graph'!$K$21))/(A148*SQRT(2*PI()))</f>
        <v>9333.795081746677</v>
      </c>
      <c r="E148">
        <f t="shared" si="9"/>
        <v>7001.589968377165</v>
      </c>
      <c r="F148" s="6">
        <f>I148*NORMDIST(-I148*SQRT(A148)/'Input-Graph'!$K$21,0,1,1)</f>
        <v>2246.398986906134</v>
      </c>
      <c r="G148" s="6">
        <f>-('Input-Graph'!$K$21*EXP(Intermediate!J148*Intermediate!A148/(2*'Input-Graph'!$K$21*'Input-Graph'!$K$21))/SQRT(2*PI()*Intermediate!A148))</f>
        <v>-12545.741264542396</v>
      </c>
      <c r="H148">
        <f t="shared" si="10"/>
        <v>4432.634603971104</v>
      </c>
      <c r="I148">
        <f>'Input-Graph'!$K$20-'Input-Graph'!$N$14/Intermediate!K148</f>
        <v>5155.500000000007</v>
      </c>
      <c r="J148">
        <f t="shared" si="11"/>
        <v>-26579180.250000075</v>
      </c>
      <c r="K148">
        <f>('Input-Graph'!$N$5-((2*'Input-Graph'!A152/'Input-Graph'!$N$7)+'Input-Graph'!$N$8))*'Input-Graph'!$N$6</f>
        <v>2498.000000000001</v>
      </c>
    </row>
    <row r="149" spans="1:11" ht="12.75">
      <c r="A149" s="4">
        <f>'Input-Graph'!$K$21+'Input-Graph'!$K$27/'Input-Graph'!A153</f>
        <v>3382994051.0263195</v>
      </c>
      <c r="B149">
        <f>SQRT('Input-Graph'!$K$21/(2*PI()))*'Input-Graph'!$K$27*EXP(J149/(2*'Input-Graph'!$K$21))/('Input-Graph'!A153*A149)</f>
        <v>7702.485466167283</v>
      </c>
      <c r="C149">
        <f t="shared" si="8"/>
        <v>-2332.205113369512</v>
      </c>
      <c r="D149">
        <f>POWER('Input-Graph'!$K$21,1.5)*EXP(J149/(2*'Input-Graph'!$K$21))/(A149*SQRT(2*PI()))</f>
        <v>9361.696528809598</v>
      </c>
      <c r="E149">
        <f t="shared" si="9"/>
        <v>7029.491415440086</v>
      </c>
      <c r="F149" s="6">
        <f>I149*NORMDIST(-I149*SQRT(A149)/'Input-Graph'!$K$21,0,1,1)</f>
        <v>2246.8888440024907</v>
      </c>
      <c r="G149" s="6">
        <f>-('Input-Graph'!$K$21*EXP(Intermediate!J149*Intermediate!A149/(2*'Input-Graph'!$K$21*'Input-Graph'!$K$21))/SQRT(2*PI()*Intermediate!A149))</f>
        <v>-12564.96894239747</v>
      </c>
      <c r="H149">
        <f t="shared" si="10"/>
        <v>4413.896783212389</v>
      </c>
      <c r="I149">
        <f>'Input-Graph'!$K$20-'Input-Graph'!$N$14/Intermediate!K149</f>
        <v>5155.500000000007</v>
      </c>
      <c r="J149">
        <f t="shared" si="11"/>
        <v>-26579180.250000075</v>
      </c>
      <c r="K149">
        <f>('Input-Graph'!$N$5-((2*'Input-Graph'!A153/'Input-Graph'!$N$7)+'Input-Graph'!$N$8))*'Input-Graph'!$N$6</f>
        <v>2496.000000000001</v>
      </c>
    </row>
    <row r="150" spans="1:11" ht="12.75">
      <c r="A150" s="4">
        <f>'Input-Graph'!$K$21+'Input-Graph'!$K$27/'Input-Graph'!A154</f>
        <v>3373013483.9803963</v>
      </c>
      <c r="B150">
        <f>SQRT('Input-Graph'!$K$21/(2*PI()))*'Input-Graph'!$K$27*EXP(J150/(2*'Input-Graph'!$K$21))/('Input-Graph'!A154*A150)</f>
        <v>7674.784705315561</v>
      </c>
      <c r="C150">
        <f t="shared" si="8"/>
        <v>-2332.205113369512</v>
      </c>
      <c r="D150">
        <f>POWER('Input-Graph'!$K$21,1.5)*EXP(J150/(2*'Input-Graph'!$K$21))/(A150*SQRT(2*PI()))</f>
        <v>9389.39728966132</v>
      </c>
      <c r="E150">
        <f t="shared" si="9"/>
        <v>7057.192176291807</v>
      </c>
      <c r="F150" s="6">
        <f>I150*NORMDIST(-I150*SQRT(A150)/'Input-Graph'!$K$21,0,1,1)</f>
        <v>2247.3730348989225</v>
      </c>
      <c r="G150" s="6">
        <f>-('Input-Graph'!$K$21*EXP(Intermediate!J150*Intermediate!A150/(2*'Input-Graph'!$K$21*'Input-Graph'!$K$21))/SQRT(2*PI()*Intermediate!A150))</f>
        <v>-12584.029296706736</v>
      </c>
      <c r="H150">
        <f t="shared" si="10"/>
        <v>4395.320619799553</v>
      </c>
      <c r="I150">
        <f>'Input-Graph'!$K$20-'Input-Graph'!$N$14/Intermediate!K150</f>
        <v>5155.500000000007</v>
      </c>
      <c r="J150">
        <f t="shared" si="11"/>
        <v>-26579180.250000075</v>
      </c>
      <c r="K150">
        <f>('Input-Graph'!$N$5-((2*'Input-Graph'!A154/'Input-Graph'!$N$7)+'Input-Graph'!$N$8))*'Input-Graph'!$N$6</f>
        <v>2494.000000000001</v>
      </c>
    </row>
    <row r="151" spans="1:11" ht="12.75">
      <c r="A151" s="4">
        <f>'Input-Graph'!$K$21+'Input-Graph'!$K$27/'Input-Graph'!A155</f>
        <v>3363162534.6883154</v>
      </c>
      <c r="B151">
        <f>SQRT('Input-Graph'!$K$21/(2*PI()))*'Input-Graph'!$K$27*EXP(J151/(2*'Input-Graph'!$K$21))/('Input-Graph'!A155*A151)</f>
        <v>7647.282473226079</v>
      </c>
      <c r="C151">
        <f t="shared" si="8"/>
        <v>-2332.205113369512</v>
      </c>
      <c r="D151">
        <f>POWER('Input-Graph'!$K$21,1.5)*EXP(J151/(2*'Input-Graph'!$K$21))/(A151*SQRT(2*PI()))</f>
        <v>9416.899521750804</v>
      </c>
      <c r="E151">
        <f t="shared" si="9"/>
        <v>7084.694408381291</v>
      </c>
      <c r="F151" s="6">
        <f>I151*NORMDIST(-I151*SQRT(A151)/'Input-Graph'!$K$21,0,1,1)</f>
        <v>2247.8516588723655</v>
      </c>
      <c r="G151" s="6">
        <f>-('Input-Graph'!$K$21*EXP(Intermediate!J151*Intermediate!A151/(2*'Input-Graph'!$K$21*'Input-Graph'!$K$21))/SQRT(2*PI()*Intermediate!A151))</f>
        <v>-12602.924566657619</v>
      </c>
      <c r="H151">
        <f t="shared" si="10"/>
        <v>4376.903973822116</v>
      </c>
      <c r="I151">
        <f>'Input-Graph'!$K$20-'Input-Graph'!$N$14/Intermediate!K151</f>
        <v>5155.500000000007</v>
      </c>
      <c r="J151">
        <f t="shared" si="11"/>
        <v>-26579180.250000075</v>
      </c>
      <c r="K151">
        <f>('Input-Graph'!$N$5-((2*'Input-Graph'!A155/'Input-Graph'!$N$7)+'Input-Graph'!$N$8))*'Input-Graph'!$N$6</f>
        <v>2492.000000000001</v>
      </c>
    </row>
    <row r="152" spans="1:11" ht="12.75">
      <c r="A152" s="4">
        <f>'Input-Graph'!$K$21+'Input-Graph'!$K$27/'Input-Graph'!A156</f>
        <v>3353438694.4193587</v>
      </c>
      <c r="B152">
        <f>SQRT('Input-Graph'!$K$21/(2*PI()))*'Input-Graph'!$K$27*EXP(J152/(2*'Input-Graph'!$K$21))/('Input-Graph'!A156*A152)</f>
        <v>7619.976643263924</v>
      </c>
      <c r="C152">
        <f aca="true" t="shared" si="12" ref="C152:C215">-I152*NORMDIST(-I152/$Q$2,0,1,1)</f>
        <v>-2332.205113369512</v>
      </c>
      <c r="D152">
        <f>POWER('Input-Graph'!$K$21,1.5)*EXP(J152/(2*'Input-Graph'!$K$21))/(A152*SQRT(2*PI()))</f>
        <v>9444.205351712955</v>
      </c>
      <c r="E152">
        <f aca="true" t="shared" si="13" ref="E152:E215">C152+D152</f>
        <v>7112.000238343443</v>
      </c>
      <c r="F152" s="6">
        <f>I152*NORMDIST(-I152*SQRT(A152)/'Input-Graph'!$K$21,0,1,1)</f>
        <v>2248.3248128642817</v>
      </c>
      <c r="G152" s="6">
        <f>-('Input-Graph'!$K$21*EXP(Intermediate!J152*Intermediate!A152/(2*'Input-Graph'!$K$21*'Input-Graph'!$K$21))/SQRT(2*PI()*Intermediate!A152))</f>
        <v>-12621.656950403556</v>
      </c>
      <c r="H152">
        <f aca="true" t="shared" si="14" ref="H152:H215">+B152+E152+F152+G152</f>
        <v>4358.644744068091</v>
      </c>
      <c r="I152">
        <f>'Input-Graph'!$K$20-'Input-Graph'!$N$14/Intermediate!K152</f>
        <v>5155.500000000007</v>
      </c>
      <c r="J152">
        <f t="shared" si="11"/>
        <v>-26579180.250000075</v>
      </c>
      <c r="K152">
        <f>('Input-Graph'!$N$5-((2*'Input-Graph'!A156/'Input-Graph'!$N$7)+'Input-Graph'!$N$8))*'Input-Graph'!$N$6</f>
        <v>2490.0000000000005</v>
      </c>
    </row>
    <row r="153" spans="1:11" ht="12.75">
      <c r="A153" s="4">
        <f>'Input-Graph'!$K$21+'Input-Graph'!$K$27/'Input-Graph'!A157</f>
        <v>3343839518.7692347</v>
      </c>
      <c r="B153">
        <f>SQRT('Input-Graph'!$K$21/(2*PI()))*'Input-Graph'!$K$27*EXP(J153/(2*'Input-Graph'!$K$21))/('Input-Graph'!A157*A153)</f>
        <v>7592.865119060066</v>
      </c>
      <c r="C153">
        <f t="shared" si="12"/>
        <v>-2332.205113369512</v>
      </c>
      <c r="D153">
        <f>POWER('Input-Graph'!$K$21,1.5)*EXP(J153/(2*'Input-Graph'!$K$21))/(A153*SQRT(2*PI()))</f>
        <v>9471.316875916817</v>
      </c>
      <c r="E153">
        <f t="shared" si="13"/>
        <v>7139.111762547304</v>
      </c>
      <c r="F153" s="6">
        <f>I153*NORMDIST(-I153*SQRT(A153)/'Input-Graph'!$K$21,0,1,1)</f>
        <v>2248.7925915496544</v>
      </c>
      <c r="G153" s="6">
        <f>-('Input-Graph'!$K$21*EXP(Intermediate!J153*Intermediate!A153/(2*'Input-Graph'!$K$21*'Input-Graph'!$K$21))/SQRT(2*PI()*Intermediate!A153))</f>
        <v>-12640.228606029938</v>
      </c>
      <c r="H153">
        <f t="shared" si="14"/>
        <v>4340.540867127085</v>
      </c>
      <c r="I153">
        <f>'Input-Graph'!$K$20-'Input-Graph'!$N$14/Intermediate!K153</f>
        <v>5155.500000000007</v>
      </c>
      <c r="J153">
        <f t="shared" si="11"/>
        <v>-26579180.250000075</v>
      </c>
      <c r="K153">
        <f>('Input-Graph'!$N$5-((2*'Input-Graph'!A157/'Input-Graph'!$N$7)+'Input-Graph'!$N$8))*'Input-Graph'!$N$6</f>
        <v>2488.000000000001</v>
      </c>
    </row>
    <row r="154" spans="1:11" ht="12.75">
      <c r="A154" s="4">
        <f>'Input-Graph'!$K$21+'Input-Graph'!$K$27/'Input-Graph'!A158</f>
        <v>3334362625.611469</v>
      </c>
      <c r="B154">
        <f>SQRT('Input-Graph'!$K$21/(2*PI()))*'Input-Graph'!$K$27*EXP(J154/(2*'Input-Graph'!$K$21))/('Input-Graph'!A158*A154)</f>
        <v>7565.945833974824</v>
      </c>
      <c r="C154">
        <f t="shared" si="12"/>
        <v>-2332.205113369512</v>
      </c>
      <c r="D154">
        <f>POWER('Input-Graph'!$K$21,1.5)*EXP(J154/(2*'Input-Graph'!$K$21))/(A154*SQRT(2*PI()))</f>
        <v>9498.236161002056</v>
      </c>
      <c r="E154">
        <f t="shared" si="13"/>
        <v>7166.031047632544</v>
      </c>
      <c r="F154" s="6">
        <f>I154*NORMDIST(-I154*SQRT(A154)/'Input-Graph'!$K$21,0,1,1)</f>
        <v>2249.255087403532</v>
      </c>
      <c r="G154" s="6">
        <f>-('Input-Graph'!$K$21*EXP(Intermediate!J154*Intermediate!A154/(2*'Input-Graph'!$K$21*'Input-Graph'!$K$21))/SQRT(2*PI()*Intermediate!A154))</f>
        <v>-12658.641652492024</v>
      </c>
      <c r="H154">
        <f t="shared" si="14"/>
        <v>4322.590316518876</v>
      </c>
      <c r="I154">
        <f>'Input-Graph'!$K$20-'Input-Graph'!$N$14/Intermediate!K154</f>
        <v>5155.500000000007</v>
      </c>
      <c r="J154">
        <f t="shared" si="11"/>
        <v>-26579180.250000075</v>
      </c>
      <c r="K154">
        <f>('Input-Graph'!$N$5-((2*'Input-Graph'!A158/'Input-Graph'!$N$7)+'Input-Graph'!$N$8))*'Input-Graph'!$N$6</f>
        <v>2486.0000000000005</v>
      </c>
    </row>
    <row r="155" spans="1:11" ht="12.75">
      <c r="A155" s="4">
        <f>'Input-Graph'!$K$21+'Input-Graph'!$K$27/'Input-Graph'!A159</f>
        <v>3325005693.126586</v>
      </c>
      <c r="B155">
        <f>SQRT('Input-Graph'!$K$21/(2*PI()))*'Input-Graph'!$K$27*EXP(J155/(2*'Input-Graph'!$K$21))/('Input-Graph'!A159*A155)</f>
        <v>7539.216750572746</v>
      </c>
      <c r="C155">
        <f t="shared" si="12"/>
        <v>-2332.205113369512</v>
      </c>
      <c r="D155">
        <f>POWER('Input-Graph'!$K$21,1.5)*EXP(J155/(2*'Input-Graph'!$K$21))/(A155*SQRT(2*PI()))</f>
        <v>9524.965244404135</v>
      </c>
      <c r="E155">
        <f t="shared" si="13"/>
        <v>7192.760131034623</v>
      </c>
      <c r="F155" s="6">
        <f>I155*NORMDIST(-I155*SQRT(A155)/'Input-Graph'!$K$21,0,1,1)</f>
        <v>2249.7123907652217</v>
      </c>
      <c r="G155" s="6">
        <f>-('Input-Graph'!$K$21*EXP(Intermediate!J155*Intermediate!A155/(2*'Input-Graph'!$K$21*'Input-Graph'!$K$21))/SQRT(2*PI()*Intermediate!A155))</f>
        <v>-12676.898170525803</v>
      </c>
      <c r="H155">
        <f t="shared" si="14"/>
        <v>4304.791101846788</v>
      </c>
      <c r="I155">
        <f>'Input-Graph'!$K$20-'Input-Graph'!$N$14/Intermediate!K155</f>
        <v>5155.500000000007</v>
      </c>
      <c r="J155">
        <f t="shared" si="11"/>
        <v>-26579180.250000075</v>
      </c>
      <c r="K155">
        <f>('Input-Graph'!$N$5-((2*'Input-Graph'!A159/'Input-Graph'!$N$7)+'Input-Graph'!$N$8))*'Input-Graph'!$N$6</f>
        <v>2484.000000000001</v>
      </c>
    </row>
    <row r="156" spans="1:11" ht="12.75">
      <c r="A156" s="4">
        <f>'Input-Graph'!$K$21+'Input-Graph'!$K$27/'Input-Graph'!A160</f>
        <v>3315766457.9056644</v>
      </c>
      <c r="B156">
        <f>SQRT('Input-Graph'!$K$21/(2*PI()))*'Input-Graph'!$K$27*EXP(J156/(2*'Input-Graph'!$K$21))/('Input-Graph'!A160*A156)</f>
        <v>7512.675860108541</v>
      </c>
      <c r="C156">
        <f t="shared" si="12"/>
        <v>-2332.205113369512</v>
      </c>
      <c r="D156">
        <f>POWER('Input-Graph'!$K$21,1.5)*EXP(J156/(2*'Input-Graph'!$K$21))/(A156*SQRT(2*PI()))</f>
        <v>9551.50613486834</v>
      </c>
      <c r="E156">
        <f t="shared" si="13"/>
        <v>7219.301021498827</v>
      </c>
      <c r="F156" s="6">
        <f>I156*NORMDIST(-I156*SQRT(A156)/'Input-Graph'!$K$21,0,1,1)</f>
        <v>2250.1645899002297</v>
      </c>
      <c r="G156" s="6">
        <f>-('Input-Graph'!$K$21*EXP(Intermediate!J156*Intermediate!A156/(2*'Input-Graph'!$K$21*'Input-Graph'!$K$21))/SQRT(2*PI()*Intermediate!A156))</f>
        <v>-12695.000203532723</v>
      </c>
      <c r="H156">
        <f t="shared" si="14"/>
        <v>4287.1412679748755</v>
      </c>
      <c r="I156">
        <f>'Input-Graph'!$K$20-'Input-Graph'!$N$14/Intermediate!K156</f>
        <v>5155.500000000007</v>
      </c>
      <c r="J156">
        <f t="shared" si="11"/>
        <v>-26579180.250000075</v>
      </c>
      <c r="K156">
        <f>('Input-Graph'!$N$5-((2*'Input-Graph'!A160/'Input-Graph'!$N$7)+'Input-Graph'!$N$8))*'Input-Graph'!$N$6</f>
        <v>2482.000000000001</v>
      </c>
    </row>
    <row r="157" spans="1:11" ht="12.75">
      <c r="A157" s="4">
        <f>'Input-Graph'!$K$21+'Input-Graph'!$K$27/'Input-Graph'!A161</f>
        <v>3306642713.125004</v>
      </c>
      <c r="B157">
        <f>SQRT('Input-Graph'!$K$21/(2*PI()))*'Input-Graph'!$K$27*EXP(J157/(2*'Input-Graph'!$K$21))/('Input-Graph'!A161*A157)</f>
        <v>7486.321182023866</v>
      </c>
      <c r="C157">
        <f t="shared" si="12"/>
        <v>-2332.205113369512</v>
      </c>
      <c r="D157">
        <f>POWER('Input-Graph'!$K$21,1.5)*EXP(J157/(2*'Input-Graph'!$K$21))/(A157*SQRT(2*PI()))</f>
        <v>9577.860812953015</v>
      </c>
      <c r="E157">
        <f t="shared" si="13"/>
        <v>7245.655699583503</v>
      </c>
      <c r="F157" s="6">
        <f>I157*NORMDIST(-I157*SQRT(A157)/'Input-Graph'!$K$21,0,1,1)</f>
        <v>2250.611771060039</v>
      </c>
      <c r="G157" s="6">
        <f>-('Input-Graph'!$K$21*EXP(Intermediate!J157*Intermediate!A157/(2*'Input-Graph'!$K$21*'Input-Graph'!$K$21))/SQRT(2*PI()*Intermediate!A157))</f>
        <v>-12712.94975843925</v>
      </c>
      <c r="H157">
        <f t="shared" si="14"/>
        <v>4269.638894228157</v>
      </c>
      <c r="I157">
        <f>'Input-Graph'!$K$20-'Input-Graph'!$N$14/Intermediate!K157</f>
        <v>5155.500000000007</v>
      </c>
      <c r="J157">
        <f t="shared" si="11"/>
        <v>-26579180.250000075</v>
      </c>
      <c r="K157">
        <f>('Input-Graph'!$N$5-((2*'Input-Graph'!A161/'Input-Graph'!$N$7)+'Input-Graph'!$N$8))*'Input-Graph'!$N$6</f>
        <v>2480.000000000001</v>
      </c>
    </row>
    <row r="158" spans="1:11" ht="12.75">
      <c r="A158" s="4">
        <f>'Input-Graph'!$K$21+'Input-Graph'!$K$27/'Input-Graph'!A162</f>
        <v>3297632306.7888236</v>
      </c>
      <c r="B158">
        <f>SQRT('Input-Graph'!$K$21/(2*PI()))*'Input-Graph'!$K$27*EXP(J158/(2*'Input-Graph'!$K$21))/('Input-Graph'!A162*A158)</f>
        <v>7460.150763454633</v>
      </c>
      <c r="C158">
        <f t="shared" si="12"/>
        <v>-2332.205113369512</v>
      </c>
      <c r="D158">
        <f>POWER('Input-Graph'!$K$21,1.5)*EXP(J158/(2*'Input-Graph'!$K$21))/(A158*SQRT(2*PI()))</f>
        <v>9604.031231522247</v>
      </c>
      <c r="E158">
        <f t="shared" si="13"/>
        <v>7271.826118152735</v>
      </c>
      <c r="F158" s="6">
        <f>I158*NORMDIST(-I158*SQRT(A158)/'Input-Graph'!$K$21,0,1,1)</f>
        <v>2251.054018539813</v>
      </c>
      <c r="G158" s="6">
        <f>-('Input-Graph'!$K$21*EXP(Intermediate!J158*Intermediate!A158/(2*'Input-Graph'!$K$21*'Input-Graph'!$K$21))/SQRT(2*PI()*Intermediate!A158))</f>
        <v>-12730.748806531985</v>
      </c>
      <c r="H158">
        <f t="shared" si="14"/>
        <v>4252.282093615198</v>
      </c>
      <c r="I158">
        <f>'Input-Graph'!$K$20-'Input-Graph'!$N$14/Intermediate!K158</f>
        <v>5155.500000000007</v>
      </c>
      <c r="J158">
        <f t="shared" si="11"/>
        <v>-26579180.250000075</v>
      </c>
      <c r="K158">
        <f>('Input-Graph'!$N$5-((2*'Input-Graph'!A162/'Input-Graph'!$N$7)+'Input-Graph'!$N$8))*'Input-Graph'!$N$6</f>
        <v>2478.000000000001</v>
      </c>
    </row>
    <row r="159" spans="1:11" ht="12.75">
      <c r="A159" s="4">
        <f>'Input-Graph'!$K$21+'Input-Graph'!$K$27/'Input-Graph'!A163</f>
        <v>3288733140.0370407</v>
      </c>
      <c r="B159">
        <f>SQRT('Input-Graph'!$K$21/(2*PI()))*'Input-Graph'!$K$27*EXP(J159/(2*'Input-Graph'!$K$21))/('Input-Graph'!A163*A159)</f>
        <v>7434.162678748653</v>
      </c>
      <c r="C159">
        <f t="shared" si="12"/>
        <v>-2332.205113369512</v>
      </c>
      <c r="D159">
        <f>POWER('Input-Graph'!$K$21,1.5)*EXP(J159/(2*'Input-Graph'!$K$21))/(A159*SQRT(2*PI()))</f>
        <v>9630.019316228228</v>
      </c>
      <c r="E159">
        <f t="shared" si="13"/>
        <v>7297.814202858716</v>
      </c>
      <c r="F159" s="6">
        <f>I159*NORMDIST(-I159*SQRT(A159)/'Input-Graph'!$K$21,0,1,1)</f>
        <v>2251.4914147341124</v>
      </c>
      <c r="G159" s="6">
        <f>-('Input-Graph'!$K$21*EXP(Intermediate!J159*Intermediate!A159/(2*'Input-Graph'!$K$21*'Input-Graph'!$K$21))/SQRT(2*PI()*Intermediate!A159))</f>
        <v>-12748.39928426934</v>
      </c>
      <c r="H159">
        <f t="shared" si="14"/>
        <v>4235.069012072141</v>
      </c>
      <c r="I159">
        <f>'Input-Graph'!$K$20-'Input-Graph'!$N$14/Intermediate!K159</f>
        <v>5155.500000000007</v>
      </c>
      <c r="J159">
        <f t="shared" si="11"/>
        <v>-26579180.250000075</v>
      </c>
      <c r="K159">
        <f>('Input-Graph'!$N$5-((2*'Input-Graph'!A163/'Input-Graph'!$N$7)+'Input-Graph'!$N$8))*'Input-Graph'!$N$6</f>
        <v>2476.000000000001</v>
      </c>
    </row>
    <row r="160" spans="1:11" ht="12.75">
      <c r="A160" s="4">
        <f>'Input-Graph'!$K$21+'Input-Graph'!$K$27/'Input-Graph'!A164</f>
        <v>3279943165.515341</v>
      </c>
      <c r="B160">
        <f>SQRT('Input-Graph'!$K$21/(2*PI()))*'Input-Graph'!$K$27*EXP(J160/(2*'Input-Graph'!$K$21))/('Input-Graph'!A164*A160)</f>
        <v>7408.355028993288</v>
      </c>
      <c r="C160">
        <f t="shared" si="12"/>
        <v>-2332.205113369512</v>
      </c>
      <c r="D160">
        <f>POWER('Input-Graph'!$K$21,1.5)*EXP(J160/(2*'Input-Graph'!$K$21))/(A160*SQRT(2*PI()))</f>
        <v>9655.826965983593</v>
      </c>
      <c r="E160">
        <f t="shared" si="13"/>
        <v>7323.621852614081</v>
      </c>
      <c r="F160" s="6">
        <f>I160*NORMDIST(-I160*SQRT(A160)/'Input-Graph'!$K$21,0,1,1)</f>
        <v>2251.924040190701</v>
      </c>
      <c r="G160" s="6">
        <f>-('Input-Graph'!$K$21*EXP(Intermediate!J160*Intermediate!A160/(2*'Input-Graph'!$K$21*'Input-Graph'!$K$21))/SQRT(2*PI()*Intermediate!A160))</f>
        <v>-12765.9030940704</v>
      </c>
      <c r="H160">
        <f t="shared" si="14"/>
        <v>4217.997827727671</v>
      </c>
      <c r="I160">
        <f>'Input-Graph'!$K$20-'Input-Graph'!$N$14/Intermediate!K160</f>
        <v>5155.500000000007</v>
      </c>
      <c r="J160">
        <f t="shared" si="11"/>
        <v>-26579180.250000075</v>
      </c>
      <c r="K160">
        <f>('Input-Graph'!$N$5-((2*'Input-Graph'!A164/'Input-Graph'!$N$7)+'Input-Graph'!$N$8))*'Input-Graph'!$N$6</f>
        <v>2474.000000000001</v>
      </c>
    </row>
    <row r="161" spans="1:11" ht="12.75">
      <c r="A161" s="4">
        <f>'Input-Graph'!$K$21+'Input-Graph'!$K$27/'Input-Graph'!A165</f>
        <v>3271260385.804881</v>
      </c>
      <c r="B161">
        <f>SQRT('Input-Graph'!$K$21/(2*PI()))*'Input-Graph'!$K$27*EXP(J161/(2*'Input-Graph'!$K$21))/('Input-Graph'!A165*A161)</f>
        <v>7382.725941552938</v>
      </c>
      <c r="C161">
        <f t="shared" si="12"/>
        <v>-2332.205113369512</v>
      </c>
      <c r="D161">
        <f>POWER('Input-Graph'!$K$21,1.5)*EXP(J161/(2*'Input-Graph'!$K$21))/(A161*SQRT(2*PI()))</f>
        <v>9681.456053423944</v>
      </c>
      <c r="E161">
        <f t="shared" si="13"/>
        <v>7349.250940054432</v>
      </c>
      <c r="F161" s="6">
        <f>I161*NORMDIST(-I161*SQRT(A161)/'Input-Graph'!$K$21,0,1,1)</f>
        <v>2252.351973662518</v>
      </c>
      <c r="G161" s="6">
        <f>-('Input-Graph'!$K$21*EXP(Intermediate!J161*Intermediate!A161/(2*'Input-Graph'!$K$21*'Input-Graph'!$K$21))/SQRT(2*PI()*Intermediate!A161))</f>
        <v>-12783.262105081825</v>
      </c>
      <c r="H161">
        <f t="shared" si="14"/>
        <v>4201.066750188062</v>
      </c>
      <c r="I161">
        <f>'Input-Graph'!$K$20-'Input-Graph'!$N$14/Intermediate!K161</f>
        <v>5155.500000000007</v>
      </c>
      <c r="J161">
        <f t="shared" si="11"/>
        <v>-26579180.250000075</v>
      </c>
      <c r="K161">
        <f>('Input-Graph'!$N$5-((2*'Input-Graph'!A165/'Input-Graph'!$N$7)+'Input-Graph'!$N$8))*'Input-Graph'!$N$6</f>
        <v>2472.0000000000005</v>
      </c>
    </row>
    <row r="162" spans="1:11" ht="12.75">
      <c r="A162" s="4">
        <f>'Input-Graph'!$K$21+'Input-Graph'!$K$27/'Input-Graph'!A166</f>
        <v>3262682851.909094</v>
      </c>
      <c r="B162">
        <f>SQRT('Input-Graph'!$K$21/(2*PI()))*'Input-Graph'!$K$27*EXP(J162/(2*'Input-Graph'!$K$21))/('Input-Graph'!A166*A162)</f>
        <v>7357.2735696160735</v>
      </c>
      <c r="C162">
        <f t="shared" si="12"/>
        <v>-2332.205113369512</v>
      </c>
      <c r="D162">
        <f>POWER('Input-Graph'!$K$21,1.5)*EXP(J162/(2*'Input-Graph'!$K$21))/(A162*SQRT(2*PI()))</f>
        <v>9706.908425360809</v>
      </c>
      <c r="E162">
        <f t="shared" si="13"/>
        <v>7374.703311991297</v>
      </c>
      <c r="F162" s="6">
        <f>I162*NORMDIST(-I162*SQRT(A162)/'Input-Graph'!$K$21,0,1,1)</f>
        <v>2252.775292157891</v>
      </c>
      <c r="G162" s="6">
        <f>-('Input-Graph'!$K$21*EXP(Intermediate!J162*Intermediate!A162/(2*'Input-Graph'!$K$21*'Input-Graph'!$K$21))/SQRT(2*PI()*Intermediate!A162))</f>
        <v>-12800.478153923515</v>
      </c>
      <c r="H162">
        <f t="shared" si="14"/>
        <v>4184.274019841745</v>
      </c>
      <c r="I162">
        <f>'Input-Graph'!$K$20-'Input-Graph'!$N$14/Intermediate!K162</f>
        <v>5155.500000000007</v>
      </c>
      <c r="J162">
        <f t="shared" si="11"/>
        <v>-26579180.250000075</v>
      </c>
      <c r="K162">
        <f>('Input-Graph'!$N$5-((2*'Input-Graph'!A166/'Input-Graph'!$N$7)+'Input-Graph'!$N$8))*'Input-Graph'!$N$6</f>
        <v>2470.0000000000005</v>
      </c>
    </row>
    <row r="163" spans="1:11" ht="12.75">
      <c r="A163" s="4">
        <f>'Input-Graph'!$K$21+'Input-Graph'!$K$27/'Input-Graph'!A167</f>
        <v>3254208661.7951837</v>
      </c>
      <c r="B163">
        <f>SQRT('Input-Graph'!$K$21/(2*PI()))*'Input-Graph'!$K$27*EXP(J163/(2*'Input-Graph'!$K$21))/('Input-Graph'!A167*A163)</f>
        <v>7331.996091751625</v>
      </c>
      <c r="C163">
        <f t="shared" si="12"/>
        <v>-2332.205113369512</v>
      </c>
      <c r="D163">
        <f>POWER('Input-Graph'!$K$21,1.5)*EXP(J163/(2*'Input-Graph'!$K$21))/(A163*SQRT(2*PI()))</f>
        <v>9732.185903225258</v>
      </c>
      <c r="E163">
        <f t="shared" si="13"/>
        <v>7399.980789855746</v>
      </c>
      <c r="F163" s="6">
        <f>I163*NORMDIST(-I163*SQRT(A163)/'Input-Graph'!$K$21,0,1,1)</f>
        <v>2253.1940709890605</v>
      </c>
      <c r="G163" s="6">
        <f>-('Input-Graph'!$K$21*EXP(Intermediate!J163*Intermediate!A163/(2*'Input-Graph'!$K$21*'Input-Graph'!$K$21))/SQRT(2*PI()*Intermediate!A163))</f>
        <v>-12817.553045413706</v>
      </c>
      <c r="H163">
        <f t="shared" si="14"/>
        <v>4167.617907182726</v>
      </c>
      <c r="I163">
        <f>'Input-Graph'!$K$20-'Input-Graph'!$N$14/Intermediate!K163</f>
        <v>5155.500000000007</v>
      </c>
      <c r="J163">
        <f t="shared" si="11"/>
        <v>-26579180.250000075</v>
      </c>
      <c r="K163">
        <f>('Input-Graph'!$N$5-((2*'Input-Graph'!A167/'Input-Graph'!$N$7)+'Input-Graph'!$N$8))*'Input-Graph'!$N$6</f>
        <v>2468.000000000001</v>
      </c>
    </row>
    <row r="164" spans="1:11" ht="12.75">
      <c r="A164" s="4">
        <f>'Input-Graph'!$K$21+'Input-Graph'!$K$27/'Input-Graph'!A168</f>
        <v>3245835958.9880266</v>
      </c>
      <c r="B164">
        <f>SQRT('Input-Graph'!$K$21/(2*PI()))*'Input-Graph'!$K$27*EXP(J164/(2*'Input-Graph'!$K$21))/('Input-Graph'!A168*A164)</f>
        <v>7306.891711474467</v>
      </c>
      <c r="C164">
        <f t="shared" si="12"/>
        <v>-2332.205113369512</v>
      </c>
      <c r="D164">
        <f>POWER('Input-Graph'!$K$21,1.5)*EXP(J164/(2*'Input-Graph'!$K$21))/(A164*SQRT(2*PI()))</f>
        <v>9757.290283502416</v>
      </c>
      <c r="E164">
        <f t="shared" si="13"/>
        <v>7425.085170132904</v>
      </c>
      <c r="F164" s="6">
        <f>I164*NORMDIST(-I164*SQRT(A164)/'Input-Graph'!$K$21,0,1,1)</f>
        <v>2253.60838381908</v>
      </c>
      <c r="G164" s="6">
        <f>-('Input-Graph'!$K$21*EXP(Intermediate!J164*Intermediate!A164/(2*'Input-Graph'!$K$21*'Input-Graph'!$K$21))/SQRT(2*PI()*Intermediate!A164))</f>
        <v>-12834.4885532742</v>
      </c>
      <c r="H164">
        <f t="shared" si="14"/>
        <v>4151.09671215225</v>
      </c>
      <c r="I164">
        <f>'Input-Graph'!$K$20-'Input-Graph'!$N$14/Intermediate!K164</f>
        <v>5155.500000000007</v>
      </c>
      <c r="J164">
        <f t="shared" si="11"/>
        <v>-26579180.250000075</v>
      </c>
      <c r="K164">
        <f>('Input-Graph'!$N$5-((2*'Input-Graph'!A168/'Input-Graph'!$N$7)+'Input-Graph'!$N$8))*'Input-Graph'!$N$6</f>
        <v>2466.000000000001</v>
      </c>
    </row>
    <row r="165" spans="1:11" ht="12.75">
      <c r="A165" s="4">
        <f>'Input-Graph'!$K$21+'Input-Graph'!$K$27/'Input-Graph'!A169</f>
        <v>3237562931.214288</v>
      </c>
      <c r="B165">
        <f>SQRT('Input-Graph'!$K$21/(2*PI()))*'Input-Graph'!$K$27*EXP(J165/(2*'Input-Graph'!$K$21))/('Input-Graph'!A169*A165)</f>
        <v>7281.958656819815</v>
      </c>
      <c r="C165">
        <f t="shared" si="12"/>
        <v>-2332.205113369512</v>
      </c>
      <c r="D165">
        <f>POWER('Input-Graph'!$K$21,1.5)*EXP(J165/(2*'Input-Graph'!$K$21))/(A165*SQRT(2*PI()))</f>
        <v>9782.223338157068</v>
      </c>
      <c r="E165">
        <f t="shared" si="13"/>
        <v>7450.0182247875555</v>
      </c>
      <c r="F165" s="6">
        <f>I165*NORMDIST(-I165*SQRT(A165)/'Input-Graph'!$K$21,0,1,1)</f>
        <v>2254.018302707151</v>
      </c>
      <c r="G165" s="6">
        <f>-('Input-Graph'!$K$21*EXP(Intermediate!J165*Intermediate!A165/(2*'Input-Graph'!$K$21*'Input-Graph'!$K$21))/SQRT(2*PI()*Intermediate!A165))</f>
        <v>-12851.286420816386</v>
      </c>
      <c r="H165">
        <f t="shared" si="14"/>
        <v>4134.708763498134</v>
      </c>
      <c r="I165">
        <f>'Input-Graph'!$K$20-'Input-Graph'!$N$14/Intermediate!K165</f>
        <v>5155.500000000007</v>
      </c>
      <c r="J165">
        <f t="shared" si="11"/>
        <v>-26579180.250000075</v>
      </c>
      <c r="K165">
        <f>('Input-Graph'!$N$5-((2*'Input-Graph'!A169/'Input-Graph'!$N$7)+'Input-Graph'!$N$8))*'Input-Graph'!$N$6</f>
        <v>2464.000000000001</v>
      </c>
    </row>
    <row r="166" spans="1:11" ht="12.75">
      <c r="A166" s="4">
        <f>'Input-Graph'!$K$21+'Input-Graph'!$K$27/'Input-Graph'!A170</f>
        <v>3229387809.094677</v>
      </c>
      <c r="B166">
        <f>SQRT('Input-Graph'!$K$21/(2*PI()))*'Input-Graph'!$K$27*EXP(J166/(2*'Input-Graph'!$K$21))/('Input-Graph'!A170*A166)</f>
        <v>7257.195179926291</v>
      </c>
      <c r="C166">
        <f t="shared" si="12"/>
        <v>-2332.205113369512</v>
      </c>
      <c r="D166">
        <f>POWER('Input-Graph'!$K$21,1.5)*EXP(J166/(2*'Input-Graph'!$K$21))/(A166*SQRT(2*PI()))</f>
        <v>9806.986815050592</v>
      </c>
      <c r="E166">
        <f t="shared" si="13"/>
        <v>7474.7817016810795</v>
      </c>
      <c r="F166" s="6">
        <f>I166*NORMDIST(-I166*SQRT(A166)/'Input-Graph'!$K$21,0,1,1)</f>
        <v>2254.4238981524654</v>
      </c>
      <c r="G166" s="6">
        <f>-('Input-Graph'!$K$21*EXP(Intermediate!J166*Intermediate!A166/(2*'Input-Graph'!$K$21*'Input-Graph'!$K$21))/SQRT(2*PI()*Intermediate!A166))</f>
        <v>-12867.948361608655</v>
      </c>
      <c r="H166">
        <f t="shared" si="14"/>
        <v>4118.452418151181</v>
      </c>
      <c r="I166">
        <f>'Input-Graph'!$K$20-'Input-Graph'!$N$14/Intermediate!K166</f>
        <v>5155.500000000007</v>
      </c>
      <c r="J166">
        <f t="shared" si="11"/>
        <v>-26579180.250000075</v>
      </c>
      <c r="K166">
        <f>('Input-Graph'!$N$5-((2*'Input-Graph'!A170/'Input-Graph'!$N$7)+'Input-Graph'!$N$8))*'Input-Graph'!$N$6</f>
        <v>2462.0000000000005</v>
      </c>
    </row>
    <row r="167" spans="1:11" ht="12.75">
      <c r="A167" s="4">
        <f>'Input-Graph'!$K$21+'Input-Graph'!$K$27/'Input-Graph'!A171</f>
        <v>3221308864.882355</v>
      </c>
      <c r="B167">
        <f>SQRT('Input-Graph'!$K$21/(2*PI()))*'Input-Graph'!$K$27*EXP(J167/(2*'Input-Graph'!$K$21))/('Input-Graph'!A171*A167)</f>
        <v>7232.599556627479</v>
      </c>
      <c r="C167">
        <f t="shared" si="12"/>
        <v>-2332.205113369512</v>
      </c>
      <c r="D167">
        <f>POWER('Input-Graph'!$K$21,1.5)*EXP(J167/(2*'Input-Graph'!$K$21))/(A167*SQRT(2*PI()))</f>
        <v>9831.582438349404</v>
      </c>
      <c r="E167">
        <f t="shared" si="13"/>
        <v>7499.3773249798915</v>
      </c>
      <c r="F167" s="6">
        <f>I167*NORMDIST(-I167*SQRT(A167)/'Input-Graph'!$K$21,0,1,1)</f>
        <v>2254.8252391366036</v>
      </c>
      <c r="G167" s="6">
        <f>-('Input-Graph'!$K$21*EXP(Intermediate!J167*Intermediate!A167/(2*'Input-Graph'!$K$21*'Input-Graph'!$K$21))/SQRT(2*PI()*Intermediate!A167))</f>
        <v>-12884.476060125806</v>
      </c>
      <c r="H167">
        <f t="shared" si="14"/>
        <v>4102.326060618168</v>
      </c>
      <c r="I167">
        <f>'Input-Graph'!$K$20-'Input-Graph'!$N$14/Intermediate!K167</f>
        <v>5155.500000000007</v>
      </c>
      <c r="J167">
        <f t="shared" si="11"/>
        <v>-26579180.250000075</v>
      </c>
      <c r="K167">
        <f>('Input-Graph'!$N$5-((2*'Input-Graph'!A171/'Input-Graph'!$N$7)+'Input-Graph'!$N$8))*'Input-Graph'!$N$6</f>
        <v>2460.0000000000005</v>
      </c>
    </row>
    <row r="168" spans="1:11" ht="12.75">
      <c r="A168" s="4">
        <f>'Input-Graph'!$K$21+'Input-Graph'!$K$27/'Input-Graph'!A172</f>
        <v>3213324411.245616</v>
      </c>
      <c r="B168">
        <f>SQRT('Input-Graph'!$K$21/(2*PI()))*'Input-Graph'!$K$27*EXP(J168/(2*'Input-Graph'!$K$21))/('Input-Graph'!A172*A168)</f>
        <v>7208.170086051755</v>
      </c>
      <c r="C168">
        <f t="shared" si="12"/>
        <v>-2332.205113369512</v>
      </c>
      <c r="D168">
        <f>POWER('Input-Graph'!$K$21,1.5)*EXP(J168/(2*'Input-Graph'!$K$21))/(A168*SQRT(2*PI()))</f>
        <v>9856.011908925127</v>
      </c>
      <c r="E168">
        <f t="shared" si="13"/>
        <v>7523.806795555615</v>
      </c>
      <c r="F168" s="6">
        <f>I168*NORMDIST(-I168*SQRT(A168)/'Input-Graph'!$K$21,0,1,1)</f>
        <v>2255.2223931645417</v>
      </c>
      <c r="G168" s="6">
        <f>-('Input-Graph'!$K$21*EXP(Intermediate!J168*Intermediate!A168/(2*'Input-Graph'!$K$21*'Input-Graph'!$K$21))/SQRT(2*PI()*Intermediate!A168))</f>
        <v>-12900.871172381063</v>
      </c>
      <c r="H168">
        <f t="shared" si="14"/>
        <v>4086.3281023908494</v>
      </c>
      <c r="I168">
        <f>'Input-Graph'!$K$20-'Input-Graph'!$N$14/Intermediate!K168</f>
        <v>5155.500000000007</v>
      </c>
      <c r="J168">
        <f t="shared" si="11"/>
        <v>-26579180.250000075</v>
      </c>
      <c r="K168">
        <f>('Input-Graph'!$N$5-((2*'Input-Graph'!A172/'Input-Graph'!$N$7)+'Input-Graph'!$N$8))*'Input-Graph'!$N$6</f>
        <v>2458.0000000000005</v>
      </c>
    </row>
    <row r="169" spans="1:11" ht="12.75">
      <c r="A169" s="4">
        <f>'Input-Graph'!$K$21+'Input-Graph'!$K$27/'Input-Graph'!A173</f>
        <v>3205432800.093025</v>
      </c>
      <c r="B169">
        <f>SQRT('Input-Graph'!$K$21/(2*PI()))*'Input-Graph'!$K$27*EXP(J169/(2*'Input-Graph'!$K$21))/('Input-Graph'!A173*A169)</f>
        <v>7183.905090230197</v>
      </c>
      <c r="C169">
        <f t="shared" si="12"/>
        <v>-2332.205113369512</v>
      </c>
      <c r="D169">
        <f>POWER('Input-Graph'!$K$21,1.5)*EXP(J169/(2*'Input-Graph'!$K$21))/(A169*SQRT(2*PI()))</f>
        <v>9880.276904746685</v>
      </c>
      <c r="E169">
        <f t="shared" si="13"/>
        <v>7548.071791377172</v>
      </c>
      <c r="F169" s="6">
        <f>I169*NORMDIST(-I169*SQRT(A169)/'Input-Graph'!$K$21,0,1,1)</f>
        <v>2255.6154263043327</v>
      </c>
      <c r="G169" s="6">
        <f>-('Input-Graph'!$K$21*EXP(Intermediate!J169*Intermediate!A169/(2*'Input-Graph'!$K$21*'Input-Graph'!$K$21))/SQRT(2*PI()*Intermediate!A169))</f>
        <v>-12917.135326541227</v>
      </c>
      <c r="H169">
        <f t="shared" si="14"/>
        <v>4070.4569813704748</v>
      </c>
      <c r="I169">
        <f>'Input-Graph'!$K$20-'Input-Graph'!$N$14/Intermediate!K169</f>
        <v>5155.500000000007</v>
      </c>
      <c r="J169">
        <f t="shared" si="11"/>
        <v>-26579180.250000075</v>
      </c>
      <c r="K169">
        <f>('Input-Graph'!$N$5-((2*'Input-Graph'!A173/'Input-Graph'!$N$7)+'Input-Graph'!$N$8))*'Input-Graph'!$N$6</f>
        <v>2456.0000000000005</v>
      </c>
    </row>
    <row r="170" spans="1:11" ht="12.75">
      <c r="A170" s="4">
        <f>'Input-Graph'!$K$21+'Input-Graph'!$K$27/'Input-Graph'!A174</f>
        <v>3197632421.439308</v>
      </c>
      <c r="B170">
        <f>SQRT('Input-Graph'!$K$21/(2*PI()))*'Input-Graph'!$K$27*EXP(J170/(2*'Input-Graph'!$K$21))/('Input-Graph'!A174*A170)</f>
        <v>7159.8029137123885</v>
      </c>
      <c r="C170">
        <f t="shared" si="12"/>
        <v>-2332.205113369512</v>
      </c>
      <c r="D170">
        <f>POWER('Input-Graph'!$K$21,1.5)*EXP(J170/(2*'Input-Graph'!$K$21))/(A170*SQRT(2*PI()))</f>
        <v>9904.379081264495</v>
      </c>
      <c r="E170">
        <f t="shared" si="13"/>
        <v>7572.1739678949825</v>
      </c>
      <c r="F170" s="6">
        <f>I170*NORMDIST(-I170*SQRT(A170)/'Input-Graph'!$K$21,0,1,1)</f>
        <v>2256.0044032255</v>
      </c>
      <c r="G170" s="6">
        <f>-('Input-Graph'!$K$21*EXP(Intermediate!J170*Intermediate!A170/(2*'Input-Graph'!$K$21*'Input-Graph'!$K$21))/SQRT(2*PI()*Intermediate!A170))</f>
        <v>-12933.270123525466</v>
      </c>
      <c r="H170">
        <f t="shared" si="14"/>
        <v>4054.711161307403</v>
      </c>
      <c r="I170">
        <f>'Input-Graph'!$K$20-'Input-Graph'!$N$14/Intermediate!K170</f>
        <v>5155.500000000007</v>
      </c>
      <c r="J170">
        <f t="shared" si="11"/>
        <v>-26579180.250000075</v>
      </c>
      <c r="K170">
        <f>('Input-Graph'!$N$5-((2*'Input-Graph'!A174/'Input-Graph'!$N$7)+'Input-Graph'!$N$8))*'Input-Graph'!$N$6</f>
        <v>2454.0000000000005</v>
      </c>
    </row>
    <row r="171" spans="1:11" ht="12.75">
      <c r="A171" s="4">
        <f>'Input-Graph'!$K$21+'Input-Graph'!$K$27/'Input-Graph'!A175</f>
        <v>3189921702.3103466</v>
      </c>
      <c r="B171">
        <f>SQRT('Input-Graph'!$K$21/(2*PI()))*'Input-Graph'!$K$27*EXP(J171/(2*'Input-Graph'!$K$21))/('Input-Graph'!A175*A171)</f>
        <v>7135.86192318993</v>
      </c>
      <c r="C171">
        <f t="shared" si="12"/>
        <v>-2332.205113369512</v>
      </c>
      <c r="D171">
        <f>POWER('Input-Graph'!$K$21,1.5)*EXP(J171/(2*'Input-Graph'!$K$21))/(A171*SQRT(2*PI()))</f>
        <v>9928.320071786951</v>
      </c>
      <c r="E171">
        <f t="shared" si="13"/>
        <v>7596.114958417439</v>
      </c>
      <c r="F171" s="6">
        <f>I171*NORMDIST(-I171*SQRT(A171)/'Input-Graph'!$K$21,0,1,1)</f>
        <v>2256.3893872361996</v>
      </c>
      <c r="G171" s="6">
        <f>-('Input-Graph'!$K$21*EXP(Intermediate!J171*Intermediate!A171/(2*'Input-Graph'!$K$21*'Input-Graph'!$K$21))/SQRT(2*PI()*Intermediate!A171))</f>
        <v>-12949.277137588366</v>
      </c>
      <c r="H171">
        <f t="shared" si="14"/>
        <v>4039.089131255203</v>
      </c>
      <c r="I171">
        <f>'Input-Graph'!$K$20-'Input-Graph'!$N$14/Intermediate!K171</f>
        <v>5155.500000000007</v>
      </c>
      <c r="J171">
        <f t="shared" si="11"/>
        <v>-26579180.250000075</v>
      </c>
      <c r="K171">
        <f>('Input-Graph'!$N$5-((2*'Input-Graph'!A175/'Input-Graph'!$N$7)+'Input-Graph'!$N$8))*'Input-Graph'!$N$6</f>
        <v>2452.0000000000005</v>
      </c>
    </row>
    <row r="172" spans="1:11" ht="12.75">
      <c r="A172" s="4">
        <f>'Input-Graph'!$K$21+'Input-Graph'!$K$27/'Input-Graph'!A176</f>
        <v>3182299105.6857157</v>
      </c>
      <c r="B172">
        <f>SQRT('Input-Graph'!$K$21/(2*PI()))*'Input-Graph'!$K$27*EXP(J172/(2*'Input-Graph'!$K$21))/('Input-Graph'!A176*A172)</f>
        <v>7112.080507127487</v>
      </c>
      <c r="C172">
        <f t="shared" si="12"/>
        <v>-2332.205113369512</v>
      </c>
      <c r="D172">
        <f>POWER('Input-Graph'!$K$21,1.5)*EXP(J172/(2*'Input-Graph'!$K$21))/(A172*SQRT(2*PI()))</f>
        <v>9952.101487849397</v>
      </c>
      <c r="E172">
        <f t="shared" si="13"/>
        <v>7619.896374479885</v>
      </c>
      <c r="F172" s="6">
        <f>I172*NORMDIST(-I172*SQRT(A172)/'Input-Graph'!$K$21,0,1,1)</f>
        <v>2256.7704403191888</v>
      </c>
      <c r="G172" s="6">
        <f>-('Input-Graph'!$K$21*EXP(Intermediate!J172*Intermediate!A172/(2*'Input-Graph'!$K$21*'Input-Graph'!$K$21))/SQRT(2*PI()*Intermediate!A172))</f>
        <v>-12965.15791688762</v>
      </c>
      <c r="H172">
        <f t="shared" si="14"/>
        <v>4023.5894050389397</v>
      </c>
      <c r="I172">
        <f>'Input-Graph'!$K$20-'Input-Graph'!$N$14/Intermediate!K172</f>
        <v>5155.500000000007</v>
      </c>
      <c r="J172">
        <f t="shared" si="11"/>
        <v>-26579180.250000075</v>
      </c>
      <c r="K172">
        <f>('Input-Graph'!$N$5-((2*'Input-Graph'!A176/'Input-Graph'!$N$7)+'Input-Graph'!$N$8))*'Input-Graph'!$N$6</f>
        <v>2450.0000000000005</v>
      </c>
    </row>
    <row r="173" spans="1:11" ht="12.75">
      <c r="A173" s="4">
        <f>'Input-Graph'!$K$21+'Input-Graph'!$K$27/'Input-Graph'!A177</f>
        <v>3174763129.477274</v>
      </c>
      <c r="B173">
        <f>SQRT('Input-Graph'!$K$21/(2*PI()))*'Input-Graph'!$K$27*EXP(J173/(2*'Input-Graph'!$K$21))/('Input-Graph'!A177*A173)</f>
        <v>7088.457075401172</v>
      </c>
      <c r="C173">
        <f t="shared" si="12"/>
        <v>-2332.205113369512</v>
      </c>
      <c r="D173">
        <f>POWER('Input-Graph'!$K$21,1.5)*EXP(J173/(2*'Input-Graph'!$K$21))/(A173*SQRT(2*PI()))</f>
        <v>9975.724919575712</v>
      </c>
      <c r="E173">
        <f t="shared" si="13"/>
        <v>7643.5198062062</v>
      </c>
      <c r="F173" s="6">
        <f>I173*NORMDIST(-I173*SQRT(A173)/'Input-Graph'!$K$21,0,1,1)</f>
        <v>2257.1476231666597</v>
      </c>
      <c r="G173" s="6">
        <f>-('Input-Graph'!$K$21*EXP(Intermediate!J173*Intermediate!A173/(2*'Input-Graph'!$K$21*'Input-Graph'!$K$21))/SQRT(2*PI()*Intermediate!A173))</f>
        <v>-12980.913984036893</v>
      </c>
      <c r="H173">
        <f t="shared" si="14"/>
        <v>4008.210520737137</v>
      </c>
      <c r="I173">
        <f>'Input-Graph'!$K$20-'Input-Graph'!$N$14/Intermediate!K173</f>
        <v>5155.500000000007</v>
      </c>
      <c r="J173">
        <f t="shared" si="11"/>
        <v>-26579180.250000075</v>
      </c>
      <c r="K173">
        <f>('Input-Graph'!$N$5-((2*'Input-Graph'!A177/'Input-Graph'!$N$7)+'Input-Graph'!$N$8))*'Input-Graph'!$N$6</f>
        <v>2448.0000000000005</v>
      </c>
    </row>
    <row r="174" spans="1:11" ht="12.75">
      <c r="A174" s="4">
        <f>'Input-Graph'!$K$21+'Input-Graph'!$K$27/'Input-Graph'!A178</f>
        <v>3167312305.542374</v>
      </c>
      <c r="B174">
        <f>SQRT('Input-Graph'!$K$21/(2*PI()))*'Input-Graph'!$K$27*EXP(J174/(2*'Input-Graph'!$K$21))/('Input-Graph'!A178*A174)</f>
        <v>7064.99005894413</v>
      </c>
      <c r="C174">
        <f t="shared" si="12"/>
        <v>-2332.205113369512</v>
      </c>
      <c r="D174">
        <f>POWER('Input-Graph'!$K$21,1.5)*EXP(J174/(2*'Input-Graph'!$K$21))/(A174*SQRT(2*PI()))</f>
        <v>9999.191936032754</v>
      </c>
      <c r="E174">
        <f t="shared" si="13"/>
        <v>7666.986822663242</v>
      </c>
      <c r="F174" s="6">
        <f>I174*NORMDIST(-I174*SQRT(A174)/'Input-Graph'!$K$21,0,1,1)</f>
        <v>2257.520995213965</v>
      </c>
      <c r="G174" s="6">
        <f>-('Input-Graph'!$K$21*EXP(Intermediate!J174*Intermediate!A174/(2*'Input-Graph'!$K$21*'Input-Graph'!$K$21))/SQRT(2*PI()*Intermediate!A174))</f>
        <v>-12996.54683664437</v>
      </c>
      <c r="H174">
        <f t="shared" si="14"/>
        <v>3992.9510401769676</v>
      </c>
      <c r="I174">
        <f>'Input-Graph'!$K$20-'Input-Graph'!$N$14/Intermediate!K174</f>
        <v>5155.500000000007</v>
      </c>
      <c r="J174">
        <f t="shared" si="11"/>
        <v>-26579180.250000075</v>
      </c>
      <c r="K174">
        <f>('Input-Graph'!$N$5-((2*'Input-Graph'!A178/'Input-Graph'!$N$7)+'Input-Graph'!$N$8))*'Input-Graph'!$N$6</f>
        <v>2446.0000000000005</v>
      </c>
    </row>
    <row r="175" spans="1:11" ht="12.75">
      <c r="A175" s="4">
        <f>'Input-Graph'!$K$21+'Input-Graph'!$K$27/'Input-Graph'!A179</f>
        <v>3159945198.730338</v>
      </c>
      <c r="B175">
        <f>SQRT('Input-Graph'!$K$21/(2*PI()))*'Input-Graph'!$K$27*EXP(J175/(2*'Input-Graph'!$K$21))/('Input-Graph'!A179*A175)</f>
        <v>7041.677909399132</v>
      </c>
      <c r="C175">
        <f t="shared" si="12"/>
        <v>-2332.205113369512</v>
      </c>
      <c r="D175">
        <f>POWER('Input-Graph'!$K$21,1.5)*EXP(J175/(2*'Input-Graph'!$K$21))/(A175*SQRT(2*PI()))</f>
        <v>10022.504085577752</v>
      </c>
      <c r="E175">
        <f t="shared" si="13"/>
        <v>7690.298972208239</v>
      </c>
      <c r="F175" s="6">
        <f>I175*NORMDIST(-I175*SQRT(A175)/'Input-Graph'!$K$21,0,1,1)</f>
        <v>2257.890614672283</v>
      </c>
      <c r="G175" s="6">
        <f>-('Input-Graph'!$K$21*EXP(Intermediate!J175*Intermediate!A175/(2*'Input-Graph'!$K$21*'Input-Graph'!$K$21))/SQRT(2*PI()*Intermediate!A175))</f>
        <v>-13012.057947837277</v>
      </c>
      <c r="H175">
        <f t="shared" si="14"/>
        <v>3977.8095484423775</v>
      </c>
      <c r="I175">
        <f>'Input-Graph'!$K$20-'Input-Graph'!$N$14/Intermediate!K175</f>
        <v>5155.500000000007</v>
      </c>
      <c r="J175">
        <f t="shared" si="11"/>
        <v>-26579180.250000075</v>
      </c>
      <c r="K175">
        <f>('Input-Graph'!$N$5-((2*'Input-Graph'!A179/'Input-Graph'!$N$7)+'Input-Graph'!$N$8))*'Input-Graph'!$N$6</f>
        <v>2444.0000000000005</v>
      </c>
    </row>
    <row r="176" spans="1:11" ht="12.75">
      <c r="A176" s="4">
        <f>'Input-Graph'!$K$21+'Input-Graph'!$K$27/'Input-Graph'!A180</f>
        <v>3152660405.960895</v>
      </c>
      <c r="B176">
        <f>SQRT('Input-Graph'!$K$21/(2*PI()))*'Input-Graph'!$K$27*EXP(J176/(2*'Input-Graph'!$K$21))/('Input-Graph'!A180*A176)</f>
        <v>7018.519098778017</v>
      </c>
      <c r="C176">
        <f t="shared" si="12"/>
        <v>-2332.205113369512</v>
      </c>
      <c r="D176">
        <f>POWER('Input-Graph'!$K$21,1.5)*EXP(J176/(2*'Input-Graph'!$K$21))/(A176*SQRT(2*PI()))</f>
        <v>10045.662896198866</v>
      </c>
      <c r="E176">
        <f t="shared" si="13"/>
        <v>7713.457782829354</v>
      </c>
      <c r="F176" s="6">
        <f>I176*NORMDIST(-I176*SQRT(A176)/'Input-Graph'!$K$21,0,1,1)</f>
        <v>2258.2565385602697</v>
      </c>
      <c r="G176" s="6">
        <f>-('Input-Graph'!$K$21*EXP(Intermediate!J176*Intermediate!A176/(2*'Input-Graph'!$K$21*'Input-Graph'!$K$21))/SQRT(2*PI()*Intermediate!A176))</f>
        <v>-13027.448766773035</v>
      </c>
      <c r="H176">
        <f t="shared" si="14"/>
        <v>3962.784653394603</v>
      </c>
      <c r="I176">
        <f>'Input-Graph'!$K$20-'Input-Graph'!$N$14/Intermediate!K176</f>
        <v>5155.500000000007</v>
      </c>
      <c r="J176">
        <f t="shared" si="11"/>
        <v>-26579180.250000075</v>
      </c>
      <c r="K176">
        <f>('Input-Graph'!$N$5-((2*'Input-Graph'!A180/'Input-Graph'!$N$7)+'Input-Graph'!$N$8))*'Input-Graph'!$N$6</f>
        <v>2442</v>
      </c>
    </row>
    <row r="177" spans="1:11" ht="12.75">
      <c r="A177" s="4">
        <f>'Input-Graph'!$K$21+'Input-Graph'!$K$27/'Input-Graph'!A181</f>
        <v>3145456555.3333344</v>
      </c>
      <c r="B177">
        <f>SQRT('Input-Graph'!$K$21/(2*PI()))*'Input-Graph'!$K$27*EXP(J177/(2*'Input-Graph'!$K$21))/('Input-Graph'!A181*A177)</f>
        <v>6995.512119127848</v>
      </c>
      <c r="C177">
        <f t="shared" si="12"/>
        <v>-2332.205113369512</v>
      </c>
      <c r="D177">
        <f>POWER('Input-Graph'!$K$21,1.5)*EXP(J177/(2*'Input-Graph'!$K$21))/(A177*SQRT(2*PI()))</f>
        <v>10068.669875849033</v>
      </c>
      <c r="E177">
        <f t="shared" si="13"/>
        <v>7736.464762479521</v>
      </c>
      <c r="F177" s="6">
        <f>I177*NORMDIST(-I177*SQRT(A177)/'Input-Graph'!$K$21,0,1,1)</f>
        <v>2258.6188227347147</v>
      </c>
      <c r="G177" s="6">
        <f>-('Input-Graph'!$K$21*EXP(Intermediate!J177*Intermediate!A177/(2*'Input-Graph'!$K$21*'Input-Graph'!$K$21))/SQRT(2*PI()*Intermediate!A177))</f>
        <v>-13042.720719137227</v>
      </c>
      <c r="H177">
        <f t="shared" si="14"/>
        <v>3947.874985204855</v>
      </c>
      <c r="I177">
        <f>'Input-Graph'!$K$20-'Input-Graph'!$N$14/Intermediate!K177</f>
        <v>5155.500000000007</v>
      </c>
      <c r="J177">
        <f t="shared" si="11"/>
        <v>-26579180.250000075</v>
      </c>
      <c r="K177">
        <f>('Input-Graph'!$N$5-((2*'Input-Graph'!A181/'Input-Graph'!$N$7)+'Input-Graph'!$N$8))*'Input-Graph'!$N$6</f>
        <v>2440</v>
      </c>
    </row>
    <row r="178" spans="1:11" ht="12.75">
      <c r="A178" s="4">
        <f>'Input-Graph'!$K$21+'Input-Graph'!$K$27/'Input-Graph'!A182</f>
        <v>3138332305.265194</v>
      </c>
      <c r="B178">
        <f>SQRT('Input-Graph'!$K$21/(2*PI()))*'Input-Graph'!$K$27*EXP(J178/(2*'Input-Graph'!$K$21))/('Input-Graph'!A182*A178)</f>
        <v>6972.655482203597</v>
      </c>
      <c r="C178">
        <f t="shared" si="12"/>
        <v>-2332.205113369512</v>
      </c>
      <c r="D178">
        <f>POWER('Input-Graph'!$K$21,1.5)*EXP(J178/(2*'Input-Graph'!$K$21))/(A178*SQRT(2*PI()))</f>
        <v>10091.526512773287</v>
      </c>
      <c r="E178">
        <f t="shared" si="13"/>
        <v>7759.321399403775</v>
      </c>
      <c r="F178" s="6">
        <f>I178*NORMDIST(-I178*SQRT(A178)/'Input-Graph'!$K$21,0,1,1)</f>
        <v>2258.977521920257</v>
      </c>
      <c r="G178" s="6">
        <f>-('Input-Graph'!$K$21*EXP(Intermediate!J178*Intermediate!A178/(2*'Input-Graph'!$K$21*'Input-Graph'!$K$21))/SQRT(2*PI()*Intermediate!A178))</f>
        <v>-13057.875207628944</v>
      </c>
      <c r="H178">
        <f t="shared" si="14"/>
        <v>3933.0791958986865</v>
      </c>
      <c r="I178">
        <f>'Input-Graph'!$K$20-'Input-Graph'!$N$14/Intermediate!K178</f>
        <v>5155.500000000007</v>
      </c>
      <c r="J178">
        <f t="shared" si="11"/>
        <v>-26579180.250000075</v>
      </c>
      <c r="K178">
        <f>('Input-Graph'!$N$5-((2*'Input-Graph'!A182/'Input-Graph'!$N$7)+'Input-Graph'!$N$8))*'Input-Graph'!$N$6</f>
        <v>2438.0000000000005</v>
      </c>
    </row>
    <row r="179" spans="1:11" ht="12.75">
      <c r="A179" s="4">
        <f>'Input-Graph'!$K$21+'Input-Graph'!$K$27/'Input-Graph'!A183</f>
        <v>3131286343.659342</v>
      </c>
      <c r="B179">
        <f>SQRT('Input-Graph'!$K$21/(2*PI()))*'Input-Graph'!$K$27*EXP(J179/(2*'Input-Graph'!$K$21))/('Input-Graph'!A183*A179)</f>
        <v>6949.9477191472315</v>
      </c>
      <c r="C179">
        <f t="shared" si="12"/>
        <v>-2332.205113369512</v>
      </c>
      <c r="D179">
        <f>POWER('Input-Graph'!$K$21,1.5)*EXP(J179/(2*'Input-Graph'!$K$21))/(A179*SQRT(2*PI()))</f>
        <v>10114.234275829649</v>
      </c>
      <c r="E179">
        <f t="shared" si="13"/>
        <v>7782.029162460137</v>
      </c>
      <c r="F179" s="6">
        <f>I179*NORMDIST(-I179*SQRT(A179)/'Input-Graph'!$K$21,0,1,1)</f>
        <v>2259.332689738184</v>
      </c>
      <c r="G179" s="6">
        <f>-('Input-Graph'!$K$21*EXP(Intermediate!J179*Intermediate!A179/(2*'Input-Graph'!$K$21*'Input-Graph'!$K$21))/SQRT(2*PI()*Intermediate!A179))</f>
        <v>-13072.913612433795</v>
      </c>
      <c r="H179">
        <f t="shared" si="14"/>
        <v>3918.3959589117567</v>
      </c>
      <c r="I179">
        <f>'Input-Graph'!$K$20-'Input-Graph'!$N$14/Intermediate!K179</f>
        <v>5155.500000000007</v>
      </c>
      <c r="J179">
        <f t="shared" si="11"/>
        <v>-26579180.250000075</v>
      </c>
      <c r="K179">
        <f>('Input-Graph'!$N$5-((2*'Input-Graph'!A183/'Input-Graph'!$N$7)+'Input-Graph'!$N$8))*'Input-Graph'!$N$6</f>
        <v>2436.0000000000005</v>
      </c>
    </row>
    <row r="180" spans="1:11" ht="12.75">
      <c r="A180" s="4">
        <f>'Input-Graph'!$K$21+'Input-Graph'!$K$27/'Input-Graph'!A184</f>
        <v>3124317387.098361</v>
      </c>
      <c r="B180">
        <f>SQRT('Input-Graph'!$K$21/(2*PI()))*'Input-Graph'!$K$27*EXP(J180/(2*'Input-Graph'!$K$21))/('Input-Graph'!A184*A180)</f>
        <v>6927.387380173062</v>
      </c>
      <c r="C180">
        <f t="shared" si="12"/>
        <v>-2332.205113369512</v>
      </c>
      <c r="D180">
        <f>POWER('Input-Graph'!$K$21,1.5)*EXP(J180/(2*'Input-Graph'!$K$21))/(A180*SQRT(2*PI()))</f>
        <v>10136.794614803823</v>
      </c>
      <c r="E180">
        <f t="shared" si="13"/>
        <v>7804.5895014343105</v>
      </c>
      <c r="F180" s="6">
        <f>I180*NORMDIST(-I180*SQRT(A180)/'Input-Graph'!$K$21,0,1,1)</f>
        <v>2259.684378734348</v>
      </c>
      <c r="G180" s="6">
        <f>-('Input-Graph'!$K$21*EXP(Intermediate!J180*Intermediate!A180/(2*'Input-Graph'!$K$21*'Input-Graph'!$K$21))/SQRT(2*PI()*Intermediate!A180))</f>
        <v>-13087.837291685035</v>
      </c>
      <c r="H180">
        <f t="shared" si="14"/>
        <v>3903.8239686566885</v>
      </c>
      <c r="I180">
        <f>'Input-Graph'!$K$20-'Input-Graph'!$N$14/Intermediate!K180</f>
        <v>5155.500000000007</v>
      </c>
      <c r="J180">
        <f t="shared" si="11"/>
        <v>-26579180.250000075</v>
      </c>
      <c r="K180">
        <f>('Input-Graph'!$N$5-((2*'Input-Graph'!A184/'Input-Graph'!$N$7)+'Input-Graph'!$N$8))*'Input-Graph'!$N$6</f>
        <v>2434.0000000000005</v>
      </c>
    </row>
    <row r="181" spans="1:11" ht="12.75">
      <c r="A181" s="4">
        <f>'Input-Graph'!$K$21+'Input-Graph'!$K$27/'Input-Graph'!A185</f>
        <v>3117424180.065218</v>
      </c>
      <c r="B181">
        <f>SQRT('Input-Graph'!$K$21/(2*PI()))*'Input-Graph'!$K$27*EXP(J181/(2*'Input-Graph'!$K$21))/('Input-Graph'!A185*A181)</f>
        <v>6904.973034259176</v>
      </c>
      <c r="C181">
        <f t="shared" si="12"/>
        <v>-2332.205113369512</v>
      </c>
      <c r="D181">
        <f>POWER('Input-Graph'!$K$21,1.5)*EXP(J181/(2*'Input-Graph'!$K$21))/(A181*SQRT(2*PI()))</f>
        <v>10159.208960717708</v>
      </c>
      <c r="E181">
        <f t="shared" si="13"/>
        <v>7827.003847348195</v>
      </c>
      <c r="F181" s="6">
        <f>I181*NORMDIST(-I181*SQRT(A181)/'Input-Graph'!$K$21,0,1,1)</f>
        <v>2260.032640406236</v>
      </c>
      <c r="G181" s="6">
        <f>-('Input-Graph'!$K$21*EXP(Intermediate!J181*Intermediate!A181/(2*'Input-Graph'!$K$21*'Input-Graph'!$K$21))/SQRT(2*PI()*Intermediate!A181))</f>
        <v>-13102.64758191307</v>
      </c>
      <c r="H181">
        <f t="shared" si="14"/>
        <v>3889.3619401005362</v>
      </c>
      <c r="I181">
        <f>'Input-Graph'!$K$20-'Input-Graph'!$N$14/Intermediate!K181</f>
        <v>5155.500000000007</v>
      </c>
      <c r="J181">
        <f t="shared" si="11"/>
        <v>-26579180.250000075</v>
      </c>
      <c r="K181">
        <f>('Input-Graph'!$N$5-((2*'Input-Graph'!A185/'Input-Graph'!$N$7)+'Input-Graph'!$N$8))*'Input-Graph'!$N$6</f>
        <v>2432</v>
      </c>
    </row>
    <row r="182" spans="1:11" ht="12.75">
      <c r="A182" s="4">
        <f>'Input-Graph'!$K$21+'Input-Graph'!$K$27/'Input-Graph'!A186</f>
        <v>3110605494.18919</v>
      </c>
      <c r="B182">
        <f>SQRT('Input-Graph'!$K$21/(2*PI()))*'Input-Graph'!$K$27*EXP(J182/(2*'Input-Graph'!$K$21))/('Input-Graph'!A186*A182)</f>
        <v>6882.703268844862</v>
      </c>
      <c r="C182">
        <f t="shared" si="12"/>
        <v>-2332.205113369512</v>
      </c>
      <c r="D182">
        <f>POWER('Input-Graph'!$K$21,1.5)*EXP(J182/(2*'Input-Graph'!$K$21))/(A182*SQRT(2*PI()))</f>
        <v>10181.47872613202</v>
      </c>
      <c r="E182">
        <f t="shared" si="13"/>
        <v>7849.273612762508</v>
      </c>
      <c r="F182" s="6">
        <f>I182*NORMDIST(-I182*SQRT(A182)/'Input-Graph'!$K$21,0,1,1)</f>
        <v>2260.377525229217</v>
      </c>
      <c r="G182" s="6">
        <f>-('Input-Graph'!$K$21*EXP(Intermediate!J182*Intermediate!A182/(2*'Input-Graph'!$K$21*'Input-Graph'!$K$21))/SQRT(2*PI()*Intermediate!A182))</f>
        <v>-13117.345798483779</v>
      </c>
      <c r="H182">
        <f t="shared" si="14"/>
        <v>3875.0086083528095</v>
      </c>
      <c r="I182">
        <f>'Input-Graph'!$K$20-'Input-Graph'!$N$14/Intermediate!K182</f>
        <v>5155.500000000007</v>
      </c>
      <c r="J182">
        <f t="shared" si="11"/>
        <v>-26579180.250000075</v>
      </c>
      <c r="K182">
        <f>('Input-Graph'!$N$5-((2*'Input-Graph'!A186/'Input-Graph'!$N$7)+'Input-Graph'!$N$8))*'Input-Graph'!$N$6</f>
        <v>2430</v>
      </c>
    </row>
    <row r="183" spans="1:11" ht="12.75">
      <c r="A183" s="4">
        <f>'Input-Graph'!$K$21+'Input-Graph'!$K$27/'Input-Graph'!A187</f>
        <v>3103860127.5161295</v>
      </c>
      <c r="B183">
        <f>SQRT('Input-Graph'!$K$21/(2*PI()))*'Input-Graph'!$K$27*EXP(J183/(2*'Input-Graph'!$K$21))/('Input-Graph'!A187*A183)</f>
        <v>6860.576689533867</v>
      </c>
      <c r="C183">
        <f t="shared" si="12"/>
        <v>-2332.205113369512</v>
      </c>
      <c r="D183">
        <f>POWER('Input-Graph'!$K$21,1.5)*EXP(J183/(2*'Input-Graph'!$K$21))/(A183*SQRT(2*PI()))</f>
        <v>10203.605305443016</v>
      </c>
      <c r="E183">
        <f t="shared" si="13"/>
        <v>7871.400192073504</v>
      </c>
      <c r="F183" s="6">
        <f>I183*NORMDIST(-I183*SQRT(A183)/'Input-Graph'!$K$21,0,1,1)</f>
        <v>2260.719082682001</v>
      </c>
      <c r="G183" s="6">
        <f>-('Input-Graph'!$K$21*EXP(Intermediate!J183*Intermediate!A183/(2*'Input-Graph'!$K$21*'Input-Graph'!$K$21))/SQRT(2*PI()*Intermediate!A183))</f>
        <v>-13131.93323602594</v>
      </c>
      <c r="H183">
        <f t="shared" si="14"/>
        <v>3860.762728263431</v>
      </c>
      <c r="I183">
        <f>'Input-Graph'!$K$20-'Input-Graph'!$N$14/Intermediate!K183</f>
        <v>5155.500000000007</v>
      </c>
      <c r="J183">
        <f t="shared" si="11"/>
        <v>-26579180.250000075</v>
      </c>
      <c r="K183">
        <f>('Input-Graph'!$N$5-((2*'Input-Graph'!A187/'Input-Graph'!$N$7)+'Input-Graph'!$N$8))*'Input-Graph'!$N$6</f>
        <v>2428</v>
      </c>
    </row>
    <row r="184" spans="1:11" ht="12.75">
      <c r="A184" s="4">
        <f>'Input-Graph'!$K$21+'Input-Graph'!$K$27/'Input-Graph'!A188</f>
        <v>3097186903.8021393</v>
      </c>
      <c r="B184">
        <f>SQRT('Input-Graph'!$K$21/(2*PI()))*'Input-Graph'!$K$27*EXP(J184/(2*'Input-Graph'!$K$21))/('Input-Graph'!A188*A184)</f>
        <v>6838.591919803345</v>
      </c>
      <c r="C184">
        <f t="shared" si="12"/>
        <v>-2332.205113369512</v>
      </c>
      <c r="D184">
        <f>POWER('Input-Graph'!$K$21,1.5)*EXP(J184/(2*'Input-Graph'!$K$21))/(A184*SQRT(2*PI()))</f>
        <v>10225.590075173537</v>
      </c>
      <c r="E184">
        <f t="shared" si="13"/>
        <v>7893.384961804025</v>
      </c>
      <c r="F184" s="6">
        <f>I184*NORMDIST(-I184*SQRT(A184)/'Input-Graph'!$K$21,0,1,1)</f>
        <v>2261.0573612713315</v>
      </c>
      <c r="G184" s="6">
        <f>-('Input-Graph'!$K$21*EXP(Intermediate!J184*Intermediate!A184/(2*'Input-Graph'!$K$21*'Input-Graph'!$K$21))/SQRT(2*PI()*Intermediate!A184))</f>
        <v>-13146.411168848066</v>
      </c>
      <c r="H184">
        <f t="shared" si="14"/>
        <v>3846.6230740306346</v>
      </c>
      <c r="I184">
        <f>'Input-Graph'!$K$20-'Input-Graph'!$N$14/Intermediate!K184</f>
        <v>5155.500000000007</v>
      </c>
      <c r="J184">
        <f t="shared" si="11"/>
        <v>-26579180.250000075</v>
      </c>
      <c r="K184">
        <f>('Input-Graph'!$N$5-((2*'Input-Graph'!A188/'Input-Graph'!$N$7)+'Input-Graph'!$N$8))*'Input-Graph'!$N$6</f>
        <v>2426</v>
      </c>
    </row>
    <row r="185" spans="1:11" ht="12.75">
      <c r="A185" s="4">
        <f>'Input-Graph'!$K$21+'Input-Graph'!$K$27/'Input-Graph'!A189</f>
        <v>3090584671.8297873</v>
      </c>
      <c r="B185">
        <f>SQRT('Input-Graph'!$K$21/(2*PI()))*'Input-Graph'!$K$27*EXP(J185/(2*'Input-Graph'!$K$21))/('Input-Graph'!A189*A185)</f>
        <v>6816.747600718405</v>
      </c>
      <c r="C185">
        <f t="shared" si="12"/>
        <v>-2332.205113369512</v>
      </c>
      <c r="D185">
        <f>POWER('Input-Graph'!$K$21,1.5)*EXP(J185/(2*'Input-Graph'!$K$21))/(A185*SQRT(2*PI()))</f>
        <v>10247.434394258478</v>
      </c>
      <c r="E185">
        <f t="shared" si="13"/>
        <v>7915.229280888966</v>
      </c>
      <c r="F185" s="6">
        <f>I185*NORMDIST(-I185*SQRT(A185)/'Input-Graph'!$K$21,0,1,1)</f>
        <v>2261.392408555945</v>
      </c>
      <c r="G185" s="6">
        <f>-('Input-Graph'!$K$21*EXP(Intermediate!J185*Intermediate!A185/(2*'Input-Graph'!$K$21*'Input-Graph'!$K$21))/SQRT(2*PI()*Intermediate!A185))</f>
        <v>-13160.780851345002</v>
      </c>
      <c r="H185">
        <f t="shared" si="14"/>
        <v>3832.588438818313</v>
      </c>
      <c r="I185">
        <f>'Input-Graph'!$K$20-'Input-Graph'!$N$14/Intermediate!K185</f>
        <v>5155.500000000007</v>
      </c>
      <c r="J185">
        <f t="shared" si="11"/>
        <v>-26579180.250000075</v>
      </c>
      <c r="K185">
        <f>('Input-Graph'!$N$5-((2*'Input-Graph'!A189/'Input-Graph'!$N$7)+'Input-Graph'!$N$8))*'Input-Graph'!$N$6</f>
        <v>2424</v>
      </c>
    </row>
    <row r="186" spans="1:11" ht="12.75">
      <c r="A186" s="4">
        <f>'Input-Graph'!$K$21+'Input-Graph'!$K$27/'Input-Graph'!A190</f>
        <v>3084052304.7460318</v>
      </c>
      <c r="B186">
        <f>SQRT('Input-Graph'!$K$21/(2*PI()))*'Input-Graph'!$K$27*EXP(J186/(2*'Input-Graph'!$K$21))/('Input-Graph'!A190*A186)</f>
        <v>6795.0423906520955</v>
      </c>
      <c r="C186">
        <f t="shared" si="12"/>
        <v>-2332.205113369512</v>
      </c>
      <c r="D186">
        <f>POWER('Input-Graph'!$K$21,1.5)*EXP(J186/(2*'Input-Graph'!$K$21))/(A186*SQRT(2*PI()))</f>
        <v>10269.139604324788</v>
      </c>
      <c r="E186">
        <f t="shared" si="13"/>
        <v>7936.934490955276</v>
      </c>
      <c r="F186" s="6">
        <f>I186*NORMDIST(-I186*SQRT(A186)/'Input-Graph'!$K$21,0,1,1)</f>
        <v>2261.724271169824</v>
      </c>
      <c r="G186" s="6">
        <f>-('Input-Graph'!$K$21*EXP(Intermediate!J186*Intermediate!A186/(2*'Input-Graph'!$K$21*'Input-Graph'!$K$21))/SQRT(2*PI()*Intermediate!A186))</f>
        <v>-13175.04351839456</v>
      </c>
      <c r="H186">
        <f t="shared" si="14"/>
        <v>3818.6576343826346</v>
      </c>
      <c r="I186">
        <f>'Input-Graph'!$K$20-'Input-Graph'!$N$14/Intermediate!K186</f>
        <v>5155.500000000007</v>
      </c>
      <c r="J186">
        <f t="shared" si="11"/>
        <v>-26579180.250000075</v>
      </c>
      <c r="K186">
        <f>('Input-Graph'!$N$5-((2*'Input-Graph'!A190/'Input-Graph'!$N$7)+'Input-Graph'!$N$8))*'Input-Graph'!$N$6</f>
        <v>2422</v>
      </c>
    </row>
    <row r="187" spans="1:11" ht="12.75">
      <c r="A187" s="4">
        <f>'Input-Graph'!$K$21+'Input-Graph'!$K$27/'Input-Graph'!A191</f>
        <v>3077588699.421053</v>
      </c>
      <c r="B187">
        <f>SQRT('Input-Graph'!$K$21/(2*PI()))*'Input-Graph'!$K$27*EXP(J187/(2*'Input-Graph'!$K$21))/('Input-Graph'!A191*A187)</f>
        <v>6773.47496501073</v>
      </c>
      <c r="C187">
        <f t="shared" si="12"/>
        <v>-2332.205113369512</v>
      </c>
      <c r="D187">
        <f>POWER('Input-Graph'!$K$21,1.5)*EXP(J187/(2*'Input-Graph'!$K$21))/(A187*SQRT(2*PI()))</f>
        <v>10290.707029966152</v>
      </c>
      <c r="E187">
        <f t="shared" si="13"/>
        <v>7958.50191659664</v>
      </c>
      <c r="F187" s="6">
        <f>I187*NORMDIST(-I187*SQRT(A187)/'Input-Graph'!$K$21,0,1,1)</f>
        <v>2262.0529948447534</v>
      </c>
      <c r="G187" s="6">
        <f>-('Input-Graph'!$K$21*EXP(Intermediate!J187*Intermediate!A187/(2*'Input-Graph'!$K$21*'Input-Graph'!$K$21))/SQRT(2*PI()*Intermediate!A187))</f>
        <v>-13189.200385744502</v>
      </c>
      <c r="H187">
        <f t="shared" si="14"/>
        <v>3804.8294907076233</v>
      </c>
      <c r="I187">
        <f>'Input-Graph'!$K$20-'Input-Graph'!$N$14/Intermediate!K187</f>
        <v>5155.500000000007</v>
      </c>
      <c r="J187">
        <f t="shared" si="11"/>
        <v>-26579180.250000075</v>
      </c>
      <c r="K187">
        <f>('Input-Graph'!$N$5-((2*'Input-Graph'!A191/'Input-Graph'!$N$7)+'Input-Graph'!$N$8))*'Input-Graph'!$N$6</f>
        <v>2420</v>
      </c>
    </row>
    <row r="188" spans="1:11" ht="12.75">
      <c r="A188" s="4">
        <f>'Input-Graph'!$K$21+'Input-Graph'!$K$27/'Input-Graph'!A192</f>
        <v>3071192775.8272247</v>
      </c>
      <c r="B188">
        <f>SQRT('Input-Graph'!$K$21/(2*PI()))*'Input-Graph'!$K$27*EXP(J188/(2*'Input-Graph'!$K$21))/('Input-Graph'!A192*A188)</f>
        <v>6752.044015964429</v>
      </c>
      <c r="C188">
        <f t="shared" si="12"/>
        <v>-2332.205113369512</v>
      </c>
      <c r="D188">
        <f>POWER('Input-Graph'!$K$21,1.5)*EXP(J188/(2*'Input-Graph'!$K$21))/(A188*SQRT(2*PI()))</f>
        <v>10312.137979012457</v>
      </c>
      <c r="E188">
        <f t="shared" si="13"/>
        <v>7979.932865642945</v>
      </c>
      <c r="F188" s="6">
        <f>I188*NORMDIST(-I188*SQRT(A188)/'Input-Graph'!$K$21,0,1,1)</f>
        <v>2262.3786244322228</v>
      </c>
      <c r="G188" s="6">
        <f>-('Input-Graph'!$K$21*EXP(Intermediate!J188*Intermediate!A188/(2*'Input-Graph'!$K$21*'Input-Graph'!$K$21))/SQRT(2*PI()*Intermediate!A188))</f>
        <v>-13203.252650390108</v>
      </c>
      <c r="H188">
        <f t="shared" si="14"/>
        <v>3791.1028556494875</v>
      </c>
      <c r="I188">
        <f>'Input-Graph'!$K$20-'Input-Graph'!$N$14/Intermediate!K188</f>
        <v>5155.500000000007</v>
      </c>
      <c r="J188">
        <f t="shared" si="11"/>
        <v>-26579180.250000075</v>
      </c>
      <c r="K188">
        <f>('Input-Graph'!$N$5-((2*'Input-Graph'!A192/'Input-Graph'!$N$7)+'Input-Graph'!$N$8))*'Input-Graph'!$N$6</f>
        <v>2418</v>
      </c>
    </row>
    <row r="189" spans="1:11" ht="12.75">
      <c r="A189" s="4">
        <f>'Input-Graph'!$K$21+'Input-Graph'!$K$27/'Input-Graph'!A193</f>
        <v>3064863476.4375</v>
      </c>
      <c r="B189">
        <f>SQRT('Input-Graph'!$K$21/(2*PI()))*'Input-Graph'!$K$27*EXP(J189/(2*'Input-Graph'!$K$21))/('Input-Graph'!A193*A189)</f>
        <v>6730.748252182742</v>
      </c>
      <c r="C189">
        <f t="shared" si="12"/>
        <v>-2332.205113369512</v>
      </c>
      <c r="D189">
        <f>POWER('Input-Graph'!$K$21,1.5)*EXP(J189/(2*'Input-Graph'!$K$21))/(A189*SQRT(2*PI()))</f>
        <v>10333.43374279414</v>
      </c>
      <c r="E189">
        <f t="shared" si="13"/>
        <v>8001.228629424627</v>
      </c>
      <c r="F189" s="6">
        <f>I189*NORMDIST(-I189*SQRT(A189)/'Input-Graph'!$K$21,0,1,1)</f>
        <v>2262.70120392469</v>
      </c>
      <c r="G189" s="6">
        <f>-('Input-Graph'!$K$21*EXP(Intermediate!J189*Intermediate!A189/(2*'Input-Graph'!$K$21*'Input-Graph'!$K$21))/SQRT(2*PI()*Intermediate!A189))</f>
        <v>-13217.20149094263</v>
      </c>
      <c r="H189">
        <f t="shared" si="14"/>
        <v>3777.4765945894305</v>
      </c>
      <c r="I189">
        <f>'Input-Graph'!$K$20-'Input-Graph'!$N$14/Intermediate!K189</f>
        <v>5155.500000000007</v>
      </c>
      <c r="J189">
        <f t="shared" si="11"/>
        <v>-26579180.250000075</v>
      </c>
      <c r="K189">
        <f>('Input-Graph'!$N$5-((2*'Input-Graph'!A193/'Input-Graph'!$N$7)+'Input-Graph'!$N$8))*'Input-Graph'!$N$6</f>
        <v>2416</v>
      </c>
    </row>
    <row r="190" spans="1:11" ht="12.75">
      <c r="A190" s="4">
        <f>'Input-Graph'!$K$21+'Input-Graph'!$K$27/'Input-Graph'!A194</f>
        <v>3058599765.6424866</v>
      </c>
      <c r="B190">
        <f>SQRT('Input-Graph'!$K$21/(2*PI()))*'Input-Graph'!$K$27*EXP(J190/(2*'Input-Graph'!$K$21))/('Input-Graph'!A194*A190)</f>
        <v>6709.5863985752985</v>
      </c>
      <c r="C190">
        <f t="shared" si="12"/>
        <v>-2332.205113369512</v>
      </c>
      <c r="D190">
        <f>POWER('Input-Graph'!$K$21,1.5)*EXP(J190/(2*'Input-Graph'!$K$21))/(A190*SQRT(2*PI()))</f>
        <v>10354.595596401587</v>
      </c>
      <c r="E190">
        <f t="shared" si="13"/>
        <v>8022.390483032074</v>
      </c>
      <c r="F190" s="6">
        <f>I190*NORMDIST(-I190*SQRT(A190)/'Input-Graph'!$K$21,0,1,1)</f>
        <v>2263.020776476222</v>
      </c>
      <c r="G190" s="6">
        <f>-('Input-Graph'!$K$21*EXP(Intermediate!J190*Intermediate!A190/(2*'Input-Graph'!$K$21*'Input-Graph'!$K$21))/SQRT(2*PI()*Intermediate!A190))</f>
        <v>-13231.048067988932</v>
      </c>
      <c r="H190">
        <f t="shared" si="14"/>
        <v>3763.949590094666</v>
      </c>
      <c r="I190">
        <f>'Input-Graph'!$K$20-'Input-Graph'!$N$14/Intermediate!K190</f>
        <v>5155.500000000007</v>
      </c>
      <c r="J190">
        <f t="shared" si="11"/>
        <v>-26579180.250000075</v>
      </c>
      <c r="K190">
        <f>('Input-Graph'!$N$5-((2*'Input-Graph'!A194/'Input-Graph'!$N$7)+'Input-Graph'!$N$8))*'Input-Graph'!$N$6</f>
        <v>2414</v>
      </c>
    </row>
    <row r="191" spans="1:11" ht="12.75">
      <c r="A191" s="4">
        <f>'Input-Graph'!$K$21+'Input-Graph'!$K$27/'Input-Graph'!A195</f>
        <v>3052400629.185567</v>
      </c>
      <c r="B191">
        <f>SQRT('Input-Graph'!$K$21/(2*PI()))*'Input-Graph'!$K$27*EXP(J191/(2*'Input-Graph'!$K$21))/('Input-Graph'!A195*A191)</f>
        <v>6688.557196037279</v>
      </c>
      <c r="C191">
        <f t="shared" si="12"/>
        <v>-2332.205113369512</v>
      </c>
      <c r="D191">
        <f>POWER('Input-Graph'!$K$21,1.5)*EXP(J191/(2*'Input-Graph'!$K$21))/(A191*SQRT(2*PI()))</f>
        <v>10375.624798939603</v>
      </c>
      <c r="E191">
        <f t="shared" si="13"/>
        <v>8043.419685570091</v>
      </c>
      <c r="F191" s="6">
        <f>I191*NORMDIST(-I191*SQRT(A191)/'Input-Graph'!$K$21,0,1,1)</f>
        <v>2263.337384422542</v>
      </c>
      <c r="G191" s="6">
        <f>-('Input-Graph'!$K$21*EXP(Intermediate!J191*Intermediate!A191/(2*'Input-Graph'!$K$21*'Input-Graph'!$K$21))/SQRT(2*PI()*Intermediate!A191))</f>
        <v>-13244.793524442472</v>
      </c>
      <c r="H191">
        <f t="shared" si="14"/>
        <v>3750.520741587441</v>
      </c>
      <c r="I191">
        <f>'Input-Graph'!$K$20-'Input-Graph'!$N$14/Intermediate!K191</f>
        <v>5155.500000000007</v>
      </c>
      <c r="J191">
        <f t="shared" si="11"/>
        <v>-26579180.250000075</v>
      </c>
      <c r="K191">
        <f>('Input-Graph'!$N$5-((2*'Input-Graph'!A195/'Input-Graph'!$N$7)+'Input-Graph'!$N$8))*'Input-Graph'!$N$6</f>
        <v>2411.9999999999995</v>
      </c>
    </row>
    <row r="192" spans="1:11" ht="12.75">
      <c r="A192" s="4">
        <f>'Input-Graph'!$K$21+'Input-Graph'!$K$27/'Input-Graph'!A196</f>
        <v>3046265073.615384</v>
      </c>
      <c r="B192">
        <f>SQRT('Input-Graph'!$K$21/(2*PI()))*'Input-Graph'!$K$27*EXP(J192/(2*'Input-Graph'!$K$21))/('Input-Graph'!A196*A192)</f>
        <v>6667.659401199713</v>
      </c>
      <c r="C192">
        <f t="shared" si="12"/>
        <v>-2332.205113369512</v>
      </c>
      <c r="D192">
        <f>POWER('Input-Graph'!$K$21,1.5)*EXP(J192/(2*'Input-Graph'!$K$21))/(A192*SQRT(2*PI()))</f>
        <v>10396.52259377717</v>
      </c>
      <c r="E192">
        <f t="shared" si="13"/>
        <v>8064.317480407658</v>
      </c>
      <c r="F192" s="6">
        <f>I192*NORMDIST(-I192*SQRT(A192)/'Input-Graph'!$K$21,0,1,1)</f>
        <v>2263.6510693004975</v>
      </c>
      <c r="G192" s="6">
        <f>-('Input-Graph'!$K$21*EXP(Intermediate!J192*Intermediate!A192/(2*'Input-Graph'!$K$21*'Input-Graph'!$K$21))/SQRT(2*PI()*Intermediate!A192))</f>
        <v>-13258.438985885969</v>
      </c>
      <c r="H192">
        <f t="shared" si="14"/>
        <v>3737.188965021898</v>
      </c>
      <c r="I192">
        <f>'Input-Graph'!$K$20-'Input-Graph'!$N$14/Intermediate!K192</f>
        <v>5155.500000000007</v>
      </c>
      <c r="J192">
        <f t="shared" si="11"/>
        <v>-26579180.250000075</v>
      </c>
      <c r="K192">
        <f>('Input-Graph'!$N$5-((2*'Input-Graph'!A196/'Input-Graph'!$N$7)+'Input-Graph'!$N$8))*'Input-Graph'!$N$6</f>
        <v>2410</v>
      </c>
    </row>
    <row r="193" spans="1:11" ht="12.75">
      <c r="A193" s="4">
        <f>'Input-Graph'!$K$21+'Input-Graph'!$K$27/'Input-Graph'!A197</f>
        <v>3040192125.755101</v>
      </c>
      <c r="B193">
        <f>SQRT('Input-Graph'!$K$21/(2*PI()))*'Input-Graph'!$K$27*EXP(J193/(2*'Input-Graph'!$K$21))/('Input-Graph'!A197*A193)</f>
        <v>6646.891786184404</v>
      </c>
      <c r="C193">
        <f t="shared" si="12"/>
        <v>-2332.205113369512</v>
      </c>
      <c r="D193">
        <f>POWER('Input-Graph'!$K$21,1.5)*EXP(J193/(2*'Input-Graph'!$K$21))/(A193*SQRT(2*PI()))</f>
        <v>10417.290208792481</v>
      </c>
      <c r="E193">
        <f t="shared" si="13"/>
        <v>8085.085095422969</v>
      </c>
      <c r="F193" s="6">
        <f>I193*NORMDIST(-I193*SQRT(A193)/'Input-Graph'!$K$21,0,1,1)</f>
        <v>2263.961871866977</v>
      </c>
      <c r="G193" s="6">
        <f>-('Input-Graph'!$K$21*EXP(Intermediate!J193*Intermediate!A193/(2*'Input-Graph'!$K$21*'Input-Graph'!$K$21))/SQRT(2*PI()*Intermediate!A193))</f>
        <v>-13271.985560905923</v>
      </c>
      <c r="H193">
        <f t="shared" si="14"/>
        <v>3723.9531925684278</v>
      </c>
      <c r="I193">
        <f>'Input-Graph'!$K$20-'Input-Graph'!$N$14/Intermediate!K193</f>
        <v>5155.500000000007</v>
      </c>
      <c r="J193">
        <f t="shared" si="11"/>
        <v>-26579180.250000075</v>
      </c>
      <c r="K193">
        <f>('Input-Graph'!$N$5-((2*'Input-Graph'!A197/'Input-Graph'!$N$7)+'Input-Graph'!$N$8))*'Input-Graph'!$N$6</f>
        <v>2408</v>
      </c>
    </row>
    <row r="194" spans="1:11" ht="12.75">
      <c r="A194" s="4">
        <f>'Input-Graph'!$K$21+'Input-Graph'!$K$27/'Input-Graph'!A198</f>
        <v>3034180832.1878166</v>
      </c>
      <c r="B194">
        <f>SQRT('Input-Graph'!$K$21/(2*PI()))*'Input-Graph'!$K$27*EXP(J194/(2*'Input-Graph'!$K$21))/('Input-Graph'!A198*A194)</f>
        <v>6626.253138363436</v>
      </c>
      <c r="C194">
        <f t="shared" si="12"/>
        <v>-2332.205113369512</v>
      </c>
      <c r="D194">
        <f>POWER('Input-Graph'!$K$21,1.5)*EXP(J194/(2*'Input-Graph'!$K$21))/(A194*SQRT(2*PI()))</f>
        <v>10437.928856613447</v>
      </c>
      <c r="E194">
        <f t="shared" si="13"/>
        <v>8105.723743243935</v>
      </c>
      <c r="F194" s="6">
        <f>I194*NORMDIST(-I194*SQRT(A194)/'Input-Graph'!$K$21,0,1,1)</f>
        <v>2264.2698321172797</v>
      </c>
      <c r="G194" s="6">
        <f>-('Input-Graph'!$K$21*EXP(Intermediate!J194*Intermediate!A194/(2*'Input-Graph'!$K$21*'Input-Graph'!$K$21))/SQRT(2*PI()*Intermediate!A194))</f>
        <v>-13285.434341419255</v>
      </c>
      <c r="H194">
        <f t="shared" si="14"/>
        <v>3710.812372305394</v>
      </c>
      <c r="I194">
        <f>'Input-Graph'!$K$20-'Input-Graph'!$N$14/Intermediate!K194</f>
        <v>5155.500000000007</v>
      </c>
      <c r="J194">
        <f t="shared" si="11"/>
        <v>-26579180.250000075</v>
      </c>
      <c r="K194">
        <f>('Input-Graph'!$N$5-((2*'Input-Graph'!A198/'Input-Graph'!$N$7)+'Input-Graph'!$N$8))*'Input-Graph'!$N$6</f>
        <v>2406</v>
      </c>
    </row>
    <row r="195" spans="1:11" ht="12.75">
      <c r="A195" s="4">
        <f>'Input-Graph'!$K$21+'Input-Graph'!$K$27/'Input-Graph'!A199</f>
        <v>3028230258.757575</v>
      </c>
      <c r="B195">
        <f>SQRT('Input-Graph'!$K$21/(2*PI()))*'Input-Graph'!$K$27*EXP(J195/(2*'Input-Graph'!$K$21))/('Input-Graph'!A199*A195)</f>
        <v>6605.742260123155</v>
      </c>
      <c r="C195">
        <f t="shared" si="12"/>
        <v>-2332.205113369512</v>
      </c>
      <c r="D195">
        <f>POWER('Input-Graph'!$K$21,1.5)*EXP(J195/(2*'Input-Graph'!$K$21))/(A195*SQRT(2*PI()))</f>
        <v>10458.43973485373</v>
      </c>
      <c r="E195">
        <f t="shared" si="13"/>
        <v>8126.234621484217</v>
      </c>
      <c r="F195" s="6">
        <f>I195*NORMDIST(-I195*SQRT(A195)/'Input-Graph'!$K$21,0,1,1)</f>
        <v>2264.574989302974</v>
      </c>
      <c r="G195" s="6">
        <f>-('Input-Graph'!$K$21*EXP(Intermediate!J195*Intermediate!A195/(2*'Input-Graph'!$K$21*'Input-Graph'!$K$21))/SQRT(2*PI()*Intermediate!A195))</f>
        <v>-13298.786402992288</v>
      </c>
      <c r="H195">
        <f t="shared" si="14"/>
        <v>3697.7654679180578</v>
      </c>
      <c r="I195">
        <f>'Input-Graph'!$K$20-'Input-Graph'!$N$14/Intermediate!K195</f>
        <v>5155.500000000007</v>
      </c>
      <c r="J195">
        <f aca="true" t="shared" si="15" ref="J195:J258">-I195*I195</f>
        <v>-26579180.250000075</v>
      </c>
      <c r="K195">
        <f>('Input-Graph'!$N$5-((2*'Input-Graph'!A199/'Input-Graph'!$N$7)+'Input-Graph'!$N$8))*'Input-Graph'!$N$6</f>
        <v>2404</v>
      </c>
    </row>
    <row r="196" spans="1:11" ht="12.75">
      <c r="A196" s="4">
        <f>'Input-Graph'!$K$21+'Input-Graph'!$K$27/'Input-Graph'!A200</f>
        <v>3022339490.0854263</v>
      </c>
      <c r="B196">
        <f>SQRT('Input-Graph'!$K$21/(2*PI()))*'Input-Graph'!$K$27*EXP(J196/(2*'Input-Graph'!$K$21))/('Input-Graph'!A200*A196)</f>
        <v>6585.357968632495</v>
      </c>
      <c r="C196">
        <f t="shared" si="12"/>
        <v>-2332.205113369512</v>
      </c>
      <c r="D196">
        <f>POWER('Input-Graph'!$K$21,1.5)*EXP(J196/(2*'Input-Graph'!$K$21))/(A196*SQRT(2*PI()))</f>
        <v>10478.82402634439</v>
      </c>
      <c r="E196">
        <f t="shared" si="13"/>
        <v>8146.618912974877</v>
      </c>
      <c r="F196" s="6">
        <f>I196*NORMDIST(-I196*SQRT(A196)/'Input-Graph'!$K$21,0,1,1)</f>
        <v>2264.8773819492417</v>
      </c>
      <c r="G196" s="6">
        <f>-('Input-Graph'!$K$21*EXP(Intermediate!J196*Intermediate!A196/(2*'Input-Graph'!$K$21*'Input-Graph'!$K$21))/SQRT(2*PI()*Intermediate!A196))</f>
        <v>-13312.042805152229</v>
      </c>
      <c r="H196">
        <f t="shared" si="14"/>
        <v>3684.8114584043833</v>
      </c>
      <c r="I196">
        <f>'Input-Graph'!$K$20-'Input-Graph'!$N$14/Intermediate!K196</f>
        <v>5155.500000000007</v>
      </c>
      <c r="J196">
        <f t="shared" si="15"/>
        <v>-26579180.250000075</v>
      </c>
      <c r="K196">
        <f>('Input-Graph'!$N$5-((2*'Input-Graph'!A200/'Input-Graph'!$N$7)+'Input-Graph'!$N$8))*'Input-Graph'!$N$6</f>
        <v>2401.9999999999995</v>
      </c>
    </row>
    <row r="197" spans="1:11" ht="12.75">
      <c r="A197" s="4">
        <f>'Input-Graph'!$K$21+'Input-Graph'!$K$27/'Input-Graph'!A201</f>
        <v>3016507629.0999994</v>
      </c>
      <c r="B197">
        <f>SQRT('Input-Graph'!$K$21/(2*PI()))*'Input-Graph'!$K$27*EXP(J197/(2*'Input-Graph'!$K$21))/('Input-Graph'!A201*A197)</f>
        <v>6565.099095615611</v>
      </c>
      <c r="C197">
        <f t="shared" si="12"/>
        <v>-2332.205113369512</v>
      </c>
      <c r="D197">
        <f>POWER('Input-Graph'!$K$21,1.5)*EXP(J197/(2*'Input-Graph'!$K$21))/(A197*SQRT(2*PI()))</f>
        <v>10499.08289936127</v>
      </c>
      <c r="E197">
        <f t="shared" si="13"/>
        <v>8166.877785991758</v>
      </c>
      <c r="F197" s="6">
        <f>I197*NORMDIST(-I197*SQRT(A197)/'Input-Graph'!$K$21,0,1,1)</f>
        <v>2265.1770478717463</v>
      </c>
      <c r="G197" s="6">
        <f>-('Input-Graph'!$K$21*EXP(Intermediate!J197*Intermediate!A197/(2*'Input-Graph'!$K$21*'Input-Graph'!$K$21))/SQRT(2*PI()*Intermediate!A197))</f>
        <v>-13325.204591691458</v>
      </c>
      <c r="H197">
        <f t="shared" si="14"/>
        <v>3671.949337787657</v>
      </c>
      <c r="I197">
        <f>'Input-Graph'!$K$20-'Input-Graph'!$N$14/Intermediate!K197</f>
        <v>5155.500000000007</v>
      </c>
      <c r="J197">
        <f t="shared" si="15"/>
        <v>-26579180.250000075</v>
      </c>
      <c r="K197">
        <f>('Input-Graph'!$N$5-((2*'Input-Graph'!A201/'Input-Graph'!$N$7)+'Input-Graph'!$N$8))*'Input-Graph'!$N$6</f>
        <v>2399.9999999999995</v>
      </c>
    </row>
    <row r="198" spans="1:11" ht="12.75">
      <c r="A198" s="4">
        <f>'Input-Graph'!$K$21+'Input-Graph'!$K$27/'Input-Graph'!A202</f>
        <v>3010733796.5820885</v>
      </c>
      <c r="B198">
        <f>SQRT('Input-Graph'!$K$21/(2*PI()))*'Input-Graph'!$K$27*EXP(J198/(2*'Input-Graph'!$K$21))/('Input-Graph'!A202*A198)</f>
        <v>6544.9644871286755</v>
      </c>
      <c r="C198">
        <f t="shared" si="12"/>
        <v>-2332.205113369512</v>
      </c>
      <c r="D198">
        <f>POWER('Input-Graph'!$K$21,1.5)*EXP(J198/(2*'Input-Graph'!$K$21))/(A198*SQRT(2*PI()))</f>
        <v>10519.217507848209</v>
      </c>
      <c r="E198">
        <f t="shared" si="13"/>
        <v>8187.0123944786965</v>
      </c>
      <c r="F198" s="6">
        <f>I198*NORMDIST(-I198*SQRT(A198)/'Input-Graph'!$K$21,0,1,1)</f>
        <v>2265.474024193022</v>
      </c>
      <c r="G198" s="6">
        <f>-('Input-Graph'!$K$21*EXP(Intermediate!J198*Intermediate!A198/(2*'Input-Graph'!$K$21*'Input-Graph'!$K$21))/SQRT(2*PI()*Intermediate!A198))</f>
        <v>-13338.272790964706</v>
      </c>
      <c r="H198">
        <f t="shared" si="14"/>
        <v>3659.1781148356877</v>
      </c>
      <c r="I198">
        <f>'Input-Graph'!$K$20-'Input-Graph'!$N$14/Intermediate!K198</f>
        <v>5155.500000000007</v>
      </c>
      <c r="J198">
        <f t="shared" si="15"/>
        <v>-26579180.250000075</v>
      </c>
      <c r="K198">
        <f>('Input-Graph'!$N$5-((2*'Input-Graph'!A202/'Input-Graph'!$N$7)+'Input-Graph'!$N$8))*'Input-Graph'!$N$6</f>
        <v>2397.9999999999995</v>
      </c>
    </row>
    <row r="199" spans="1:11" ht="12.75">
      <c r="A199" s="4">
        <f>'Input-Graph'!$K$21+'Input-Graph'!$K$27/'Input-Graph'!A203</f>
        <v>3005017130.7227716</v>
      </c>
      <c r="B199">
        <f>SQRT('Input-Graph'!$K$21/(2*PI()))*'Input-Graph'!$K$27*EXP(J199/(2*'Input-Graph'!$K$21))/('Input-Graph'!A203*A199)</f>
        <v>6524.953003340765</v>
      </c>
      <c r="C199">
        <f t="shared" si="12"/>
        <v>-2332.205113369512</v>
      </c>
      <c r="D199">
        <f>POWER('Input-Graph'!$K$21,1.5)*EXP(J199/(2*'Input-Graph'!$K$21))/(A199*SQRT(2*PI()))</f>
        <v>10539.228991636117</v>
      </c>
      <c r="E199">
        <f t="shared" si="13"/>
        <v>8207.023878266606</v>
      </c>
      <c r="F199" s="6">
        <f>I199*NORMDIST(-I199*SQRT(A199)/'Input-Graph'!$K$21,0,1,1)</f>
        <v>2265.768347358414</v>
      </c>
      <c r="G199" s="6">
        <f>-('Input-Graph'!$K$21*EXP(Intermediate!J199*Intermediate!A199/(2*'Input-Graph'!$K$21*'Input-Graph'!$K$21))/SQRT(2*PI()*Intermediate!A199))</f>
        <v>-13351.248416179436</v>
      </c>
      <c r="H199">
        <f t="shared" si="14"/>
        <v>3646.4968127863485</v>
      </c>
      <c r="I199">
        <f>'Input-Graph'!$K$20-'Input-Graph'!$N$14/Intermediate!K199</f>
        <v>5155.500000000007</v>
      </c>
      <c r="J199">
        <f t="shared" si="15"/>
        <v>-26579180.250000075</v>
      </c>
      <c r="K199">
        <f>('Input-Graph'!$N$5-((2*'Input-Graph'!A203/'Input-Graph'!$N$7)+'Input-Graph'!$N$8))*'Input-Graph'!$N$6</f>
        <v>2395.9999999999995</v>
      </c>
    </row>
    <row r="200" spans="1:11" ht="12.75">
      <c r="A200" s="4">
        <f>'Input-Graph'!$K$21+'Input-Graph'!$K$27/'Input-Graph'!A204</f>
        <v>2999356786.69458</v>
      </c>
      <c r="B200">
        <f>SQRT('Input-Graph'!$K$21/(2*PI()))*'Input-Graph'!$K$27*EXP(J200/(2*'Input-Graph'!$K$21))/('Input-Graph'!A204*A200)</f>
        <v>6505.063518318782</v>
      </c>
      <c r="C200">
        <f t="shared" si="12"/>
        <v>-2332.205113369512</v>
      </c>
      <c r="D200">
        <f>POWER('Input-Graph'!$K$21,1.5)*EXP(J200/(2*'Input-Graph'!$K$21))/(A200*SQRT(2*PI()))</f>
        <v>10559.118476658103</v>
      </c>
      <c r="E200">
        <f t="shared" si="13"/>
        <v>8226.91336328859</v>
      </c>
      <c r="F200" s="6">
        <f>I200*NORMDIST(-I200*SQRT(A200)/'Input-Graph'!$K$21,0,1,1)</f>
        <v>2266.060053151569</v>
      </c>
      <c r="G200" s="6">
        <f>-('Input-Graph'!$K$21*EXP(Intermediate!J200*Intermediate!A200/(2*'Input-Graph'!$K$21*'Input-Graph'!$K$21))/SQRT(2*PI()*Intermediate!A200))</f>
        <v>-13364.132465679517</v>
      </c>
      <c r="H200">
        <f t="shared" si="14"/>
        <v>3633.9044690794235</v>
      </c>
      <c r="I200">
        <f>'Input-Graph'!$K$20-'Input-Graph'!$N$14/Intermediate!K200</f>
        <v>5155.500000000007</v>
      </c>
      <c r="J200">
        <f t="shared" si="15"/>
        <v>-26579180.250000075</v>
      </c>
      <c r="K200">
        <f>('Input-Graph'!$N$5-((2*'Input-Graph'!A204/'Input-Graph'!$N$7)+'Input-Graph'!$N$8))*'Input-Graph'!$N$6</f>
        <v>2394</v>
      </c>
    </row>
    <row r="201" spans="1:11" ht="12.75">
      <c r="A201" s="4">
        <f>'Input-Graph'!$K$21+'Input-Graph'!$K$27/'Input-Graph'!A205</f>
        <v>2993751936.235293</v>
      </c>
      <c r="B201">
        <f>SQRT('Input-Graph'!$K$21/(2*PI()))*'Input-Graph'!$K$27*EXP(J201/(2*'Input-Graph'!$K$21))/('Input-Graph'!A205*A201)</f>
        <v>6485.294919816266</v>
      </c>
      <c r="C201">
        <f t="shared" si="12"/>
        <v>-2332.205113369512</v>
      </c>
      <c r="D201">
        <f>POWER('Input-Graph'!$K$21,1.5)*EXP(J201/(2*'Input-Graph'!$K$21))/(A201*SQRT(2*PI()))</f>
        <v>10578.88707516062</v>
      </c>
      <c r="E201">
        <f t="shared" si="13"/>
        <v>8246.681961791106</v>
      </c>
      <c r="F201" s="6">
        <f>I201*NORMDIST(-I201*SQRT(A201)/'Input-Graph'!$K$21,0,1,1)</f>
        <v>2266.349176709511</v>
      </c>
      <c r="G201" s="6">
        <f>-('Input-Graph'!$K$21*EXP(Intermediate!J201*Intermediate!A201/(2*'Input-Graph'!$K$21*'Input-Graph'!$K$21))/SQRT(2*PI()*Intermediate!A201))</f>
        <v>-13376.925923222412</v>
      </c>
      <c r="H201">
        <f t="shared" si="14"/>
        <v>3621.400135094469</v>
      </c>
      <c r="I201">
        <f>'Input-Graph'!$K$20-'Input-Graph'!$N$14/Intermediate!K201</f>
        <v>5155.500000000007</v>
      </c>
      <c r="J201">
        <f t="shared" si="15"/>
        <v>-26579180.250000075</v>
      </c>
      <c r="K201">
        <f>('Input-Graph'!$N$5-((2*'Input-Graph'!A205/'Input-Graph'!$N$7)+'Input-Graph'!$N$8))*'Input-Graph'!$N$6</f>
        <v>2391.9999999999995</v>
      </c>
    </row>
    <row r="202" spans="1:11" ht="12.75">
      <c r="A202" s="4">
        <f>'Input-Graph'!$K$21+'Input-Graph'!$K$27/'Input-Graph'!A206</f>
        <v>2988201767.2439013</v>
      </c>
      <c r="B202">
        <f>SQRT('Input-Graph'!$K$21/(2*PI()))*'Input-Graph'!$K$27*EXP(J202/(2*'Input-Graph'!$K$21))/('Input-Graph'!A206*A202)</f>
        <v>6465.646109066065</v>
      </c>
      <c r="C202">
        <f t="shared" si="12"/>
        <v>-2332.205113369512</v>
      </c>
      <c r="D202">
        <f>POWER('Input-Graph'!$K$21,1.5)*EXP(J202/(2*'Input-Graph'!$K$21))/(A202*SQRT(2*PI()))</f>
        <v>10598.535885910818</v>
      </c>
      <c r="E202">
        <f t="shared" si="13"/>
        <v>8266.330772541307</v>
      </c>
      <c r="F202" s="6">
        <f>I202*NORMDIST(-I202*SQRT(A202)/'Input-Graph'!$K$21,0,1,1)</f>
        <v>2266.635752537295</v>
      </c>
      <c r="G202" s="6">
        <f>-('Input-Graph'!$K$21*EXP(Intermediate!J202*Intermediate!A202/(2*'Input-Graph'!$K$21*'Input-Graph'!$K$21))/SQRT(2*PI()*Intermediate!A202))</f>
        <v>-13389.629758250083</v>
      </c>
      <c r="H202">
        <f t="shared" si="14"/>
        <v>3608.9828758945823</v>
      </c>
      <c r="I202">
        <f>'Input-Graph'!$K$20-'Input-Graph'!$N$14/Intermediate!K202</f>
        <v>5155.500000000007</v>
      </c>
      <c r="J202">
        <f t="shared" si="15"/>
        <v>-26579180.250000075</v>
      </c>
      <c r="K202">
        <f>('Input-Graph'!$N$5-((2*'Input-Graph'!A206/'Input-Graph'!$N$7)+'Input-Graph'!$N$8))*'Input-Graph'!$N$6</f>
        <v>2389.9999999999995</v>
      </c>
    </row>
    <row r="203" spans="1:11" ht="12.75">
      <c r="A203" s="4">
        <f>'Input-Graph'!$K$21+'Input-Graph'!$K$27/'Input-Graph'!A207</f>
        <v>2982705483.3883486</v>
      </c>
      <c r="B203">
        <f>SQRT('Input-Graph'!$K$21/(2*PI()))*'Input-Graph'!$K$27*EXP(J203/(2*'Input-Graph'!$K$21))/('Input-Graph'!A207*A203)</f>
        <v>6446.116000576756</v>
      </c>
      <c r="C203">
        <f t="shared" si="12"/>
        <v>-2332.205113369512</v>
      </c>
      <c r="D203">
        <f>POWER('Input-Graph'!$K$21,1.5)*EXP(J203/(2*'Input-Graph'!$K$21))/(A203*SQRT(2*PI()))</f>
        <v>10618.065994400125</v>
      </c>
      <c r="E203">
        <f t="shared" si="13"/>
        <v>8285.860881030614</v>
      </c>
      <c r="F203" s="6">
        <f>I203*NORMDIST(-I203*SQRT(A203)/'Input-Graph'!$K$21,0,1,1)</f>
        <v>2266.9198145222636</v>
      </c>
      <c r="G203" s="6">
        <f>-('Input-Graph'!$K$21*EXP(Intermediate!J203*Intermediate!A203/(2*'Input-Graph'!$K$21*'Input-Graph'!$K$21))/SQRT(2*PI()*Intermediate!A203))</f>
        <v>-13402.24492615373</v>
      </c>
      <c r="H203">
        <f t="shared" si="14"/>
        <v>3596.6517699759024</v>
      </c>
      <c r="I203">
        <f>'Input-Graph'!$K$20-'Input-Graph'!$N$14/Intermediate!K203</f>
        <v>5155.500000000007</v>
      </c>
      <c r="J203">
        <f t="shared" si="15"/>
        <v>-26579180.250000075</v>
      </c>
      <c r="K203">
        <f>('Input-Graph'!$N$5-((2*'Input-Graph'!A207/'Input-Graph'!$N$7)+'Input-Graph'!$N$8))*'Input-Graph'!$N$6</f>
        <v>2387.9999999999995</v>
      </c>
    </row>
    <row r="204" spans="1:11" ht="12.75">
      <c r="A204" s="4">
        <f>'Input-Graph'!$K$21+'Input-Graph'!$K$27/'Input-Graph'!A208</f>
        <v>2977262303.724636</v>
      </c>
      <c r="B204">
        <f>SQRT('Input-Graph'!$K$21/(2*PI()))*'Input-Graph'!$K$27*EXP(J204/(2*'Input-Graph'!$K$21))/('Input-Graph'!A208*A204)</f>
        <v>6426.703521932748</v>
      </c>
      <c r="C204">
        <f t="shared" si="12"/>
        <v>-2332.205113369512</v>
      </c>
      <c r="D204">
        <f>POWER('Input-Graph'!$K$21,1.5)*EXP(J204/(2*'Input-Graph'!$K$21))/(A204*SQRT(2*PI()))</f>
        <v>10637.478473044137</v>
      </c>
      <c r="E204">
        <f t="shared" si="13"/>
        <v>8305.273359674626</v>
      </c>
      <c r="F204" s="6">
        <f>I204*NORMDIST(-I204*SQRT(A204)/'Input-Graph'!$K$21,0,1,1)</f>
        <v>2267.2013959479195</v>
      </c>
      <c r="G204" s="6">
        <f>-('Input-Graph'!$K$21*EXP(Intermediate!J204*Intermediate!A204/(2*'Input-Graph'!$K$21*'Input-Graph'!$K$21))/SQRT(2*PI()*Intermediate!A204))</f>
        <v>-13414.772368532564</v>
      </c>
      <c r="H204">
        <f t="shared" si="14"/>
        <v>3584.4059090227292</v>
      </c>
      <c r="I204">
        <f>'Input-Graph'!$K$20-'Input-Graph'!$N$14/Intermediate!K204</f>
        <v>5155.500000000007</v>
      </c>
      <c r="J204">
        <f t="shared" si="15"/>
        <v>-26579180.250000075</v>
      </c>
      <c r="K204">
        <f>('Input-Graph'!$N$5-((2*'Input-Graph'!A208/'Input-Graph'!$N$7)+'Input-Graph'!$N$8))*'Input-Graph'!$N$6</f>
        <v>2385.9999999999995</v>
      </c>
    </row>
    <row r="205" spans="1:11" ht="12.75">
      <c r="A205" s="4">
        <f>'Input-Graph'!$K$21+'Input-Graph'!$K$27/'Input-Graph'!A209</f>
        <v>2971871462.3269215</v>
      </c>
      <c r="B205">
        <f>SQRT('Input-Graph'!$K$21/(2*PI()))*'Input-Graph'!$K$27*EXP(J205/(2*'Input-Graph'!$K$21))/('Input-Graph'!A209*A205)</f>
        <v>6407.407613597976</v>
      </c>
      <c r="C205">
        <f t="shared" si="12"/>
        <v>-2332.205113369512</v>
      </c>
      <c r="D205">
        <f>POWER('Input-Graph'!$K$21,1.5)*EXP(J205/(2*'Input-Graph'!$K$21))/(A205*SQRT(2*PI()))</f>
        <v>10656.77438137891</v>
      </c>
      <c r="E205">
        <f t="shared" si="13"/>
        <v>8324.569268009396</v>
      </c>
      <c r="F205" s="6">
        <f>I205*NORMDIST(-I205*SQRT(A205)/'Input-Graph'!$K$21,0,1,1)</f>
        <v>2267.480529507419</v>
      </c>
      <c r="G205" s="6">
        <f>-('Input-Graph'!$K$21*EXP(Intermediate!J205*Intermediate!A205/(2*'Input-Graph'!$K$21*'Input-Graph'!$K$21))/SQRT(2*PI()*Intermediate!A205))</f>
        <v>-13427.213013446766</v>
      </c>
      <c r="H205">
        <f t="shared" si="14"/>
        <v>3572.244397668026</v>
      </c>
      <c r="I205">
        <f>'Input-Graph'!$K$20-'Input-Graph'!$N$14/Intermediate!K205</f>
        <v>5155.500000000007</v>
      </c>
      <c r="J205">
        <f t="shared" si="15"/>
        <v>-26579180.250000075</v>
      </c>
      <c r="K205">
        <f>('Input-Graph'!$N$5-((2*'Input-Graph'!A209/'Input-Graph'!$N$7)+'Input-Graph'!$N$8))*'Input-Graph'!$N$6</f>
        <v>2383.9999999999995</v>
      </c>
    </row>
    <row r="206" spans="1:11" ht="12.75">
      <c r="A206" s="4">
        <f>'Input-Graph'!$K$21+'Input-Graph'!$K$27/'Input-Graph'!A210</f>
        <v>2966532207.9282284</v>
      </c>
      <c r="B206">
        <f>SQRT('Input-Graph'!$K$21/(2*PI()))*'Input-Graph'!$K$27*EXP(J206/(2*'Input-Graph'!$K$21))/('Input-Graph'!A210*A206)</f>
        <v>6388.227228723139</v>
      </c>
      <c r="C206">
        <f t="shared" si="12"/>
        <v>-2332.205113369512</v>
      </c>
      <c r="D206">
        <f>POWER('Input-Graph'!$K$21,1.5)*EXP(J206/(2*'Input-Graph'!$K$21))/(A206*SQRT(2*PI()))</f>
        <v>10675.954766253744</v>
      </c>
      <c r="E206">
        <f t="shared" si="13"/>
        <v>8343.749652884231</v>
      </c>
      <c r="F206" s="6">
        <f>I206*NORMDIST(-I206*SQRT(A206)/'Input-Graph'!$K$21,0,1,1)</f>
        <v>2267.7572473167065</v>
      </c>
      <c r="G206" s="6">
        <f>-('Input-Graph'!$K$21*EXP(Intermediate!J206*Intermediate!A206/(2*'Input-Graph'!$K$21*'Input-Graph'!$K$21))/SQRT(2*PI()*Intermediate!A206))</f>
        <v>-13439.567775664782</v>
      </c>
      <c r="H206">
        <f t="shared" si="14"/>
        <v>3560.166353259294</v>
      </c>
      <c r="I206">
        <f>'Input-Graph'!$K$20-'Input-Graph'!$N$14/Intermediate!K206</f>
        <v>5155.500000000007</v>
      </c>
      <c r="J206">
        <f t="shared" si="15"/>
        <v>-26579180.250000075</v>
      </c>
      <c r="K206">
        <f>('Input-Graph'!$N$5-((2*'Input-Graph'!A210/'Input-Graph'!$N$7)+'Input-Graph'!$N$8))*'Input-Graph'!$N$6</f>
        <v>2381.999999999999</v>
      </c>
    </row>
    <row r="207" spans="1:11" ht="12.75">
      <c r="A207" s="4">
        <f>'Input-Graph'!$K$21+'Input-Graph'!$K$27/'Input-Graph'!A211</f>
        <v>2961243803.5714273</v>
      </c>
      <c r="B207">
        <f>SQRT('Input-Graph'!$K$21/(2*PI()))*'Input-Graph'!$K$27*EXP(J207/(2*'Input-Graph'!$K$21))/('Input-Graph'!A211*A207)</f>
        <v>6369.161332956374</v>
      </c>
      <c r="C207">
        <f t="shared" si="12"/>
        <v>-2332.205113369512</v>
      </c>
      <c r="D207">
        <f>POWER('Input-Graph'!$K$21,1.5)*EXP(J207/(2*'Input-Graph'!$K$21))/(A207*SQRT(2*PI()))</f>
        <v>10695.020662020508</v>
      </c>
      <c r="E207">
        <f t="shared" si="13"/>
        <v>8362.815548650997</v>
      </c>
      <c r="F207" s="6">
        <f>I207*NORMDIST(-I207*SQRT(A207)/'Input-Graph'!$K$21,0,1,1)</f>
        <v>2268.0315809272965</v>
      </c>
      <c r="G207" s="6">
        <f>-('Input-Graph'!$K$21*EXP(Intermediate!J207*Intermediate!A207/(2*'Input-Graph'!$K$21*'Input-Graph'!$K$21))/SQRT(2*PI()*Intermediate!A207))</f>
        <v>-13451.837556905113</v>
      </c>
      <c r="H207">
        <f t="shared" si="14"/>
        <v>3548.170905629555</v>
      </c>
      <c r="I207">
        <f>'Input-Graph'!$K$20-'Input-Graph'!$N$14/Intermediate!K207</f>
        <v>5155.500000000007</v>
      </c>
      <c r="J207">
        <f t="shared" si="15"/>
        <v>-26579180.250000075</v>
      </c>
      <c r="K207">
        <f>('Input-Graph'!$N$5-((2*'Input-Graph'!A211/'Input-Graph'!$N$7)+'Input-Graph'!$N$8))*'Input-Graph'!$N$6</f>
        <v>2379.9999999999995</v>
      </c>
    </row>
    <row r="208" spans="1:11" ht="12.75">
      <c r="A208" s="4">
        <f>'Input-Graph'!$K$21+'Input-Graph'!$K$27/'Input-Graph'!A212</f>
        <v>2956005526.2701406</v>
      </c>
      <c r="B208">
        <f>SQRT('Input-Graph'!$K$21/(2*PI()))*'Input-Graph'!$K$27*EXP(J208/(2*'Input-Graph'!$K$21))/('Input-Graph'!A212*A208)</f>
        <v>6350.208904257318</v>
      </c>
      <c r="C208">
        <f t="shared" si="12"/>
        <v>-2332.205113369512</v>
      </c>
      <c r="D208">
        <f>POWER('Input-Graph'!$K$21,1.5)*EXP(J208/(2*'Input-Graph'!$K$21))/(A208*SQRT(2*PI()))</f>
        <v>10713.973090719566</v>
      </c>
      <c r="E208">
        <f t="shared" si="13"/>
        <v>8381.767977350053</v>
      </c>
      <c r="F208" s="6">
        <f>I208*NORMDIST(-I208*SQRT(A208)/'Input-Graph'!$K$21,0,1,1)</f>
        <v>2268.303561338713</v>
      </c>
      <c r="G208" s="6">
        <f>-('Input-Graph'!$K$21*EXP(Intermediate!J208*Intermediate!A208/(2*'Input-Graph'!$K$21*'Input-Graph'!$K$21))/SQRT(2*PI()*Intermediate!A208))</f>
        <v>-13464.02324607274</v>
      </c>
      <c r="H208">
        <f t="shared" si="14"/>
        <v>3536.257196873341</v>
      </c>
      <c r="I208">
        <f>'Input-Graph'!$K$20-'Input-Graph'!$N$14/Intermediate!K208</f>
        <v>5155.500000000007</v>
      </c>
      <c r="J208">
        <f t="shared" si="15"/>
        <v>-26579180.250000075</v>
      </c>
      <c r="K208">
        <f>('Input-Graph'!$N$5-((2*'Input-Graph'!A212/'Input-Graph'!$N$7)+'Input-Graph'!$N$8))*'Input-Graph'!$N$6</f>
        <v>2377.9999999999995</v>
      </c>
    </row>
    <row r="209" spans="1:11" ht="12.75">
      <c r="A209" s="4">
        <f>'Input-Graph'!$K$21+'Input-Graph'!$K$27/'Input-Graph'!A213</f>
        <v>2950816666.6792436</v>
      </c>
      <c r="B209">
        <f>SQRT('Input-Graph'!$K$21/(2*PI()))*'Input-Graph'!$K$27*EXP(J209/(2*'Input-Graph'!$K$21))/('Input-Graph'!A213*A209)</f>
        <v>6331.368932714473</v>
      </c>
      <c r="C209">
        <f t="shared" si="12"/>
        <v>-2332.205113369512</v>
      </c>
      <c r="D209">
        <f>POWER('Input-Graph'!$K$21,1.5)*EXP(J209/(2*'Input-Graph'!$K$21))/(A209*SQRT(2*PI()))</f>
        <v>10732.813062262412</v>
      </c>
      <c r="E209">
        <f t="shared" si="13"/>
        <v>8400.607948892899</v>
      </c>
      <c r="F209" s="6">
        <f>I209*NORMDIST(-I209*SQRT(A209)/'Input-Graph'!$K$21,0,1,1)</f>
        <v>2268.573219010604</v>
      </c>
      <c r="G209" s="6">
        <f>-('Input-Graph'!$K$21*EXP(Intermediate!J209*Intermediate!A209/(2*'Input-Graph'!$K$21*'Input-Graph'!$K$21))/SQRT(2*PI()*Intermediate!A209))</f>
        <v>-13476.125719490323</v>
      </c>
      <c r="H209">
        <f t="shared" si="14"/>
        <v>3524.4243811276538</v>
      </c>
      <c r="I209">
        <f>'Input-Graph'!$K$20-'Input-Graph'!$N$14/Intermediate!K209</f>
        <v>5155.500000000007</v>
      </c>
      <c r="J209">
        <f t="shared" si="15"/>
        <v>-26579180.250000075</v>
      </c>
      <c r="K209">
        <f>('Input-Graph'!$N$5-((2*'Input-Graph'!A213/'Input-Graph'!$N$7)+'Input-Graph'!$N$8))*'Input-Graph'!$N$6</f>
        <v>2375.9999999999995</v>
      </c>
    </row>
    <row r="210" spans="1:11" ht="12.75">
      <c r="A210" s="4">
        <f>'Input-Graph'!$K$21+'Input-Graph'!$K$27/'Input-Graph'!A214</f>
        <v>2945676528.7746463</v>
      </c>
      <c r="B210">
        <f>SQRT('Input-Graph'!$K$21/(2*PI()))*'Input-Graph'!$K$27*EXP(J210/(2*'Input-Graph'!$K$21))/('Input-Graph'!A214*A210)</f>
        <v>6312.640420365819</v>
      </c>
      <c r="C210">
        <f t="shared" si="12"/>
        <v>-2332.205113369512</v>
      </c>
      <c r="D210">
        <f>POWER('Input-Graph'!$K$21,1.5)*EXP(J210/(2*'Input-Graph'!$K$21))/(A210*SQRT(2*PI()))</f>
        <v>10751.541574611065</v>
      </c>
      <c r="E210">
        <f t="shared" si="13"/>
        <v>8419.336461241553</v>
      </c>
      <c r="F210" s="6">
        <f>I210*NORMDIST(-I210*SQRT(A210)/'Input-Graph'!$K$21,0,1,1)</f>
        <v>2268.840583874529</v>
      </c>
      <c r="G210" s="6">
        <f>-('Input-Graph'!$K$21*EXP(Intermediate!J210*Intermediate!A210/(2*'Input-Graph'!$K$21*'Input-Graph'!$K$21))/SQRT(2*PI()*Intermediate!A210))</f>
        <v>-13488.145841124304</v>
      </c>
      <c r="H210">
        <f t="shared" si="14"/>
        <v>3512.6716243575975</v>
      </c>
      <c r="I210">
        <f>'Input-Graph'!$K$20-'Input-Graph'!$N$14/Intermediate!K210</f>
        <v>5155.500000000007</v>
      </c>
      <c r="J210">
        <f t="shared" si="15"/>
        <v>-26579180.250000075</v>
      </c>
      <c r="K210">
        <f>('Input-Graph'!$N$5-((2*'Input-Graph'!A214/'Input-Graph'!$N$7)+'Input-Graph'!$N$8))*'Input-Graph'!$N$6</f>
        <v>2373.9999999999995</v>
      </c>
    </row>
    <row r="211" spans="1:11" ht="12.75">
      <c r="A211" s="4">
        <f>'Input-Graph'!$K$21+'Input-Graph'!$K$27/'Input-Graph'!A215</f>
        <v>2940584429.542054</v>
      </c>
      <c r="B211">
        <f>SQRT('Input-Graph'!$K$21/(2*PI()))*'Input-Graph'!$K$27*EXP(J211/(2*'Input-Graph'!$K$21))/('Input-Graph'!A215*A211)</f>
        <v>6294.022381022606</v>
      </c>
      <c r="C211">
        <f t="shared" si="12"/>
        <v>-2332.205113369512</v>
      </c>
      <c r="D211">
        <f>POWER('Input-Graph'!$K$21,1.5)*EXP(J211/(2*'Input-Graph'!$K$21))/(A211*SQRT(2*PI()))</f>
        <v>10770.15961395428</v>
      </c>
      <c r="E211">
        <f t="shared" si="13"/>
        <v>8437.954500584769</v>
      </c>
      <c r="F211" s="6">
        <f>I211*NORMDIST(-I211*SQRT(A211)/'Input-Graph'!$K$21,0,1,1)</f>
        <v>2269.1056853454447</v>
      </c>
      <c r="G211" s="6">
        <f>-('Input-Graph'!$K$21*EXP(Intermediate!J211*Intermediate!A211/(2*'Input-Graph'!$K$21*'Input-Graph'!$K$21))/SQRT(2*PI()*Intermediate!A211))</f>
        <v>-13500.084462806084</v>
      </c>
      <c r="H211">
        <f t="shared" si="14"/>
        <v>3500.9981041467363</v>
      </c>
      <c r="I211">
        <f>'Input-Graph'!$K$20-'Input-Graph'!$N$14/Intermediate!K211</f>
        <v>5155.500000000007</v>
      </c>
      <c r="J211">
        <f t="shared" si="15"/>
        <v>-26579180.250000075</v>
      </c>
      <c r="K211">
        <f>('Input-Graph'!$N$5-((2*'Input-Graph'!A215/'Input-Graph'!$N$7)+'Input-Graph'!$N$8))*'Input-Graph'!$N$6</f>
        <v>2371.999999999999</v>
      </c>
    </row>
    <row r="212" spans="1:11" ht="12.75">
      <c r="A212" s="4">
        <f>'Input-Graph'!$K$21+'Input-Graph'!$K$27/'Input-Graph'!A216</f>
        <v>2935539698.6744165</v>
      </c>
      <c r="B212">
        <f>SQRT('Input-Graph'!$K$21/(2*PI()))*'Input-Graph'!$K$27*EXP(J212/(2*'Input-Graph'!$K$21))/('Input-Graph'!A216*A212)</f>
        <v>6275.513840096237</v>
      </c>
      <c r="C212">
        <f t="shared" si="12"/>
        <v>-2332.205113369512</v>
      </c>
      <c r="D212">
        <f>POWER('Input-Graph'!$K$21,1.5)*EXP(J212/(2*'Input-Graph'!$K$21))/(A212*SQRT(2*PI()))</f>
        <v>10788.66815488065</v>
      </c>
      <c r="E212">
        <f t="shared" si="13"/>
        <v>8456.463041511139</v>
      </c>
      <c r="F212" s="6">
        <f>I212*NORMDIST(-I212*SQRT(A212)/'Input-Graph'!$K$21,0,1,1)</f>
        <v>2269.3685523328863</v>
      </c>
      <c r="G212" s="6">
        <f>-('Input-Graph'!$K$21*EXP(Intermediate!J212*Intermediate!A212/(2*'Input-Graph'!$K$21*'Input-Graph'!$K$21))/SQRT(2*PI()*Intermediate!A212))</f>
        <v>-13511.942424448345</v>
      </c>
      <c r="H212">
        <f t="shared" si="14"/>
        <v>3489.403009491918</v>
      </c>
      <c r="I212">
        <f>'Input-Graph'!$K$20-'Input-Graph'!$N$14/Intermediate!K212</f>
        <v>5155.500000000007</v>
      </c>
      <c r="J212">
        <f t="shared" si="15"/>
        <v>-26579180.250000075</v>
      </c>
      <c r="K212">
        <f>('Input-Graph'!$N$5-((2*'Input-Graph'!A216/'Input-Graph'!$N$7)+'Input-Graph'!$N$8))*'Input-Graph'!$N$6</f>
        <v>2369.999999999999</v>
      </c>
    </row>
    <row r="213" spans="1:11" ht="12.75">
      <c r="A213" s="4">
        <f>'Input-Graph'!$K$21+'Input-Graph'!$K$27/'Input-Graph'!A217</f>
        <v>2930541678.277776</v>
      </c>
      <c r="B213">
        <f>SQRT('Input-Graph'!$K$21/(2*PI()))*'Input-Graph'!$K$27*EXP(J213/(2*'Input-Graph'!$K$21))/('Input-Graph'!A217*A213)</f>
        <v>6257.113834428215</v>
      </c>
      <c r="C213">
        <f t="shared" si="12"/>
        <v>-2332.205113369512</v>
      </c>
      <c r="D213">
        <f>POWER('Input-Graph'!$K$21,1.5)*EXP(J213/(2*'Input-Graph'!$K$21))/(A213*SQRT(2*PI()))</f>
        <v>10807.06816054867</v>
      </c>
      <c r="E213">
        <f t="shared" si="13"/>
        <v>8474.863047179158</v>
      </c>
      <c r="F213" s="6">
        <f>I213*NORMDIST(-I213*SQRT(A213)/'Input-Graph'!$K$21,0,1,1)</f>
        <v>2269.6292132518565</v>
      </c>
      <c r="G213" s="6">
        <f>-('Input-Graph'!$K$21*EXP(Intermediate!J213*Intermediate!A213/(2*'Input-Graph'!$K$21*'Input-Graph'!$K$21))/SQRT(2*PI()*Intermediate!A213))</f>
        <v>-13523.720554256692</v>
      </c>
      <c r="H213">
        <f t="shared" si="14"/>
        <v>3477.8855406025395</v>
      </c>
      <c r="I213">
        <f>'Input-Graph'!$K$20-'Input-Graph'!$N$14/Intermediate!K213</f>
        <v>5155.500000000007</v>
      </c>
      <c r="J213">
        <f t="shared" si="15"/>
        <v>-26579180.250000075</v>
      </c>
      <c r="K213">
        <f>('Input-Graph'!$N$5-((2*'Input-Graph'!A217/'Input-Graph'!$N$7)+'Input-Graph'!$N$8))*'Input-Graph'!$N$6</f>
        <v>2367.999999999999</v>
      </c>
    </row>
    <row r="214" spans="1:11" ht="12.75">
      <c r="A214" s="4">
        <f>'Input-Graph'!$K$21+'Input-Graph'!$K$27/'Input-Graph'!A218</f>
        <v>2925589722.585252</v>
      </c>
      <c r="B214">
        <f>SQRT('Input-Graph'!$K$21/(2*PI()))*'Input-Graph'!$K$27*EXP(J214/(2*'Input-Graph'!$K$21))/('Input-Graph'!A218*A214)</f>
        <v>6238.821412123068</v>
      </c>
      <c r="C214">
        <f t="shared" si="12"/>
        <v>-2332.205113369512</v>
      </c>
      <c r="D214">
        <f>POWER('Input-Graph'!$K$21,1.5)*EXP(J214/(2*'Input-Graph'!$K$21))/(A214*SQRT(2*PI()))</f>
        <v>10825.360582853815</v>
      </c>
      <c r="E214">
        <f t="shared" si="13"/>
        <v>8493.155469484303</v>
      </c>
      <c r="F214" s="6">
        <f>I214*NORMDIST(-I214*SQRT(A214)/'Input-Graph'!$K$21,0,1,1)</f>
        <v>2269.8876960334364</v>
      </c>
      <c r="G214" s="6">
        <f>-('Input-Graph'!$K$21*EXP(Intermediate!J214*Intermediate!A214/(2*'Input-Graph'!$K$21*'Input-Graph'!$K$21))/SQRT(2*PI()*Intermediate!A214))</f>
        <v>-13535.419668936693</v>
      </c>
      <c r="H214">
        <f t="shared" si="14"/>
        <v>3466.4449087041157</v>
      </c>
      <c r="I214">
        <f>'Input-Graph'!$K$20-'Input-Graph'!$N$14/Intermediate!K214</f>
        <v>5155.500000000007</v>
      </c>
      <c r="J214">
        <f t="shared" si="15"/>
        <v>-26579180.250000075</v>
      </c>
      <c r="K214">
        <f>('Input-Graph'!$N$5-((2*'Input-Graph'!A218/'Input-Graph'!$N$7)+'Input-Graph'!$N$8))*'Input-Graph'!$N$6</f>
        <v>2365.999999999999</v>
      </c>
    </row>
    <row r="215" spans="1:11" ht="12.75">
      <c r="A215" s="4">
        <f>'Input-Graph'!$K$21+'Input-Graph'!$K$27/'Input-Graph'!A219</f>
        <v>2920683197.678897</v>
      </c>
      <c r="B215">
        <f>SQRT('Input-Graph'!$K$21/(2*PI()))*'Input-Graph'!$K$27*EXP(J215/(2*'Input-Graph'!$K$21))/('Input-Graph'!A219*A215)</f>
        <v>6220.6356323841865</v>
      </c>
      <c r="C215">
        <f t="shared" si="12"/>
        <v>-2332.205113369512</v>
      </c>
      <c r="D215">
        <f>POWER('Input-Graph'!$K$21,1.5)*EXP(J215/(2*'Input-Graph'!$K$21))/(A215*SQRT(2*PI()))</f>
        <v>10843.546362592699</v>
      </c>
      <c r="E215">
        <f t="shared" si="13"/>
        <v>8511.341249223187</v>
      </c>
      <c r="F215" s="6">
        <f>I215*NORMDIST(-I215*SQRT(A215)/'Input-Graph'!$K$21,0,1,1)</f>
        <v>2270.144028135118</v>
      </c>
      <c r="G215" s="6">
        <f>-('Input-Graph'!$K$21*EXP(Intermediate!J215*Intermediate!A215/(2*'Input-Graph'!$K$21*'Input-Graph'!$K$21))/SQRT(2*PI()*Intermediate!A215))</f>
        <v>-13547.040573896493</v>
      </c>
      <c r="H215">
        <f t="shared" si="14"/>
        <v>3455.080335845998</v>
      </c>
      <c r="I215">
        <f>'Input-Graph'!$K$20-'Input-Graph'!$N$14/Intermediate!K215</f>
        <v>5155.500000000007</v>
      </c>
      <c r="J215">
        <f t="shared" si="15"/>
        <v>-26579180.250000075</v>
      </c>
      <c r="K215">
        <f>('Input-Graph'!$N$5-((2*'Input-Graph'!A219/'Input-Graph'!$N$7)+'Input-Graph'!$N$8))*'Input-Graph'!$N$6</f>
        <v>2363.9999999999995</v>
      </c>
    </row>
    <row r="216" spans="1:11" ht="12.75">
      <c r="A216" s="4">
        <f>'Input-Graph'!$K$21+'Input-Graph'!$K$27/'Input-Graph'!A220</f>
        <v>2915821481.2191763</v>
      </c>
      <c r="B216">
        <f>SQRT('Input-Graph'!$K$21/(2*PI()))*'Input-Graph'!$K$27*EXP(J216/(2*'Input-Graph'!$K$21))/('Input-Graph'!A220*A216)</f>
        <v>6202.555565352537</v>
      </c>
      <c r="C216">
        <f aca="true" t="shared" si="16" ref="C216:C279">-I216*NORMDIST(-I216/$Q$2,0,1,1)</f>
        <v>-2332.205113369512</v>
      </c>
      <c r="D216">
        <f>POWER('Input-Graph'!$K$21,1.5)*EXP(J216/(2*'Input-Graph'!$K$21))/(A216*SQRT(2*PI()))</f>
        <v>10861.626429624346</v>
      </c>
      <c r="E216">
        <f aca="true" t="shared" si="17" ref="E216:E279">C216+D216</f>
        <v>8529.421316254833</v>
      </c>
      <c r="F216" s="6">
        <f>I216*NORMDIST(-I216*SQRT(A216)/'Input-Graph'!$K$21,0,1,1)</f>
        <v>2270.398236550875</v>
      </c>
      <c r="G216" s="6">
        <f>-('Input-Graph'!$K$21*EXP(Intermediate!J216*Intermediate!A216/(2*'Input-Graph'!$K$21*'Input-Graph'!$K$21))/SQRT(2*PI()*Intermediate!A216))</f>
        <v>-13558.584063445038</v>
      </c>
      <c r="H216">
        <f aca="true" t="shared" si="18" ref="H216:H279">+B216+E216+F216+G216</f>
        <v>3443.791054713207</v>
      </c>
      <c r="I216">
        <f>'Input-Graph'!$K$20-'Input-Graph'!$N$14/Intermediate!K216</f>
        <v>5155.500000000007</v>
      </c>
      <c r="J216">
        <f t="shared" si="15"/>
        <v>-26579180.250000075</v>
      </c>
      <c r="K216">
        <f>('Input-Graph'!$N$5-((2*'Input-Graph'!A220/'Input-Graph'!$N$7)+'Input-Graph'!$N$8))*'Input-Graph'!$N$6</f>
        <v>2361.999999999999</v>
      </c>
    </row>
    <row r="217" spans="1:11" ht="12.75">
      <c r="A217" s="4">
        <f>'Input-Graph'!$K$21+'Input-Graph'!$K$27/'Input-Graph'!A221</f>
        <v>2911003962.181816</v>
      </c>
      <c r="B217">
        <f>SQRT('Input-Graph'!$K$21/(2*PI()))*'Input-Graph'!$K$27*EXP(J217/(2*'Input-Graph'!$K$21))/('Input-Graph'!A221*A217)</f>
        <v>6184.580291948173</v>
      </c>
      <c r="C217">
        <f t="shared" si="16"/>
        <v>-2332.205113369512</v>
      </c>
      <c r="D217">
        <f>POWER('Input-Graph'!$K$21,1.5)*EXP(J217/(2*'Input-Graph'!$K$21))/(A217*SQRT(2*PI()))</f>
        <v>10879.601703028711</v>
      </c>
      <c r="E217">
        <f t="shared" si="17"/>
        <v>8547.396589659198</v>
      </c>
      <c r="F217" s="6">
        <f>I217*NORMDIST(-I217*SQRT(A217)/'Input-Graph'!$K$21,0,1,1)</f>
        <v>2270.650347820976</v>
      </c>
      <c r="G217" s="6">
        <f>-('Input-Graph'!$K$21*EXP(Intermediate!J217*Intermediate!A217/(2*'Input-Graph'!$K$21*'Input-Graph'!$K$21))/SQRT(2*PI()*Intermediate!A217))</f>
        <v>-13570.05092098609</v>
      </c>
      <c r="H217">
        <f t="shared" si="18"/>
        <v>3432.576308442258</v>
      </c>
      <c r="I217">
        <f>'Input-Graph'!$K$20-'Input-Graph'!$N$14/Intermediate!K217</f>
        <v>5155.500000000007</v>
      </c>
      <c r="J217">
        <f t="shared" si="15"/>
        <v>-26579180.250000075</v>
      </c>
      <c r="K217">
        <f>('Input-Graph'!$N$5-((2*'Input-Graph'!A221/'Input-Graph'!$N$7)+'Input-Graph'!$N$8))*'Input-Graph'!$N$6</f>
        <v>2359.999999999999</v>
      </c>
    </row>
    <row r="218" spans="1:11" ht="12.75">
      <c r="A218" s="4">
        <f>'Input-Graph'!$K$21+'Input-Graph'!$K$27/'Input-Graph'!A222</f>
        <v>2906230040.6018076</v>
      </c>
      <c r="B218">
        <f>SQRT('Input-Graph'!$K$21/(2*PI()))*'Input-Graph'!$K$27*EXP(J218/(2*'Input-Graph'!$K$21))/('Input-Graph'!A222*A218)</f>
        <v>6166.7089037144915</v>
      </c>
      <c r="C218">
        <f t="shared" si="16"/>
        <v>-2332.205113369512</v>
      </c>
      <c r="D218">
        <f>POWER('Input-Graph'!$K$21,1.5)*EXP(J218/(2*'Input-Graph'!$K$21))/(A218*SQRT(2*PI()))</f>
        <v>10897.473091262395</v>
      </c>
      <c r="E218">
        <f t="shared" si="17"/>
        <v>8565.267977892883</v>
      </c>
      <c r="F218" s="6">
        <f>I218*NORMDIST(-I218*SQRT(A218)/'Input-Graph'!$K$21,0,1,1)</f>
        <v>2270.9003880415435</v>
      </c>
      <c r="G218" s="6">
        <f>-('Input-Graph'!$K$21*EXP(Intermediate!J218*Intermediate!A218/(2*'Input-Graph'!$K$21*'Input-Graph'!$K$21))/SQRT(2*PI()*Intermediate!A218))</f>
        <v>-13581.441919208102</v>
      </c>
      <c r="H218">
        <f t="shared" si="18"/>
        <v>3421.4353504408155</v>
      </c>
      <c r="I218">
        <f>'Input-Graph'!$K$20-'Input-Graph'!$N$14/Intermediate!K218</f>
        <v>5155.500000000007</v>
      </c>
      <c r="J218">
        <f t="shared" si="15"/>
        <v>-26579180.250000075</v>
      </c>
      <c r="K218">
        <f>('Input-Graph'!$N$5-((2*'Input-Graph'!A222/'Input-Graph'!$N$7)+'Input-Graph'!$N$8))*'Input-Graph'!$N$6</f>
        <v>2357.999999999999</v>
      </c>
    </row>
    <row r="219" spans="1:11" ht="12.75">
      <c r="A219" s="4">
        <f>'Input-Graph'!$K$21+'Input-Graph'!$K$27/'Input-Graph'!A223</f>
        <v>2901499127.324322</v>
      </c>
      <c r="B219">
        <f>SQRT('Input-Graph'!$K$21/(2*PI()))*'Input-Graph'!$K$27*EXP(J219/(2*'Input-Graph'!$K$21))/('Input-Graph'!A223*A219)</f>
        <v>6148.94050266519</v>
      </c>
      <c r="C219">
        <f t="shared" si="16"/>
        <v>-2332.205113369512</v>
      </c>
      <c r="D219">
        <f>POWER('Input-Graph'!$K$21,1.5)*EXP(J219/(2*'Input-Graph'!$K$21))/(A219*SQRT(2*PI()))</f>
        <v>10915.241492311696</v>
      </c>
      <c r="E219">
        <f t="shared" si="17"/>
        <v>8583.036378942183</v>
      </c>
      <c r="F219" s="6">
        <f>I219*NORMDIST(-I219*SQRT(A219)/'Input-Graph'!$K$21,0,1,1)</f>
        <v>2271.1483828738774</v>
      </c>
      <c r="G219" s="6">
        <f>-('Input-Graph'!$K$21*EXP(Intermediate!J219*Intermediate!A219/(2*'Input-Graph'!$K$21*'Input-Graph'!$K$21))/SQRT(2*PI()*Intermediate!A219))</f>
        <v>-13592.757820270073</v>
      </c>
      <c r="H219">
        <f t="shared" si="18"/>
        <v>3410.3674442111787</v>
      </c>
      <c r="I219">
        <f>'Input-Graph'!$K$20-'Input-Graph'!$N$14/Intermediate!K219</f>
        <v>5155.500000000007</v>
      </c>
      <c r="J219">
        <f t="shared" si="15"/>
        <v>-26579180.250000075</v>
      </c>
      <c r="K219">
        <f>('Input-Graph'!$N$5-((2*'Input-Graph'!A223/'Input-Graph'!$N$7)+'Input-Graph'!$N$8))*'Input-Graph'!$N$6</f>
        <v>2355.999999999999</v>
      </c>
    </row>
    <row r="220" spans="1:11" ht="12.75">
      <c r="A220" s="4">
        <f>'Input-Graph'!$K$21+'Input-Graph'!$K$27/'Input-Graph'!A224</f>
        <v>2896810643.7623296</v>
      </c>
      <c r="B220">
        <f>SQRT('Input-Graph'!$K$21/(2*PI()))*'Input-Graph'!$K$27*EXP(J220/(2*'Input-Graph'!$K$21))/('Input-Graph'!A224*A220)</f>
        <v>6131.274201133856</v>
      </c>
      <c r="C220">
        <f t="shared" si="16"/>
        <v>-2332.205113369512</v>
      </c>
      <c r="D220">
        <f>POWER('Input-Graph'!$K$21,1.5)*EXP(J220/(2*'Input-Graph'!$K$21))/(A220*SQRT(2*PI()))</f>
        <v>10932.90779384303</v>
      </c>
      <c r="E220">
        <f t="shared" si="17"/>
        <v>8600.702680473518</v>
      </c>
      <c r="F220" s="6">
        <f>I220*NORMDIST(-I220*SQRT(A220)/'Input-Graph'!$K$21,0,1,1)</f>
        <v>2271.394357553536</v>
      </c>
      <c r="G220" s="6">
        <f>-('Input-Graph'!$K$21*EXP(Intermediate!J220*Intermediate!A220/(2*'Input-Graph'!$K$21*'Input-Graph'!$K$21))/SQRT(2*PI()*Intermediate!A220))</f>
        <v>-13603.999375983456</v>
      </c>
      <c r="H220">
        <f t="shared" si="18"/>
        <v>3399.371863177452</v>
      </c>
      <c r="I220">
        <f>'Input-Graph'!$K$20-'Input-Graph'!$N$14/Intermediate!K220</f>
        <v>5155.500000000007</v>
      </c>
      <c r="J220">
        <f t="shared" si="15"/>
        <v>-26579180.250000075</v>
      </c>
      <c r="K220">
        <f>('Input-Graph'!$N$5-((2*'Input-Graph'!A224/'Input-Graph'!$N$7)+'Input-Graph'!$N$8))*'Input-Graph'!$N$6</f>
        <v>2353.999999999999</v>
      </c>
    </row>
    <row r="221" spans="1:11" ht="12.75">
      <c r="A221" s="4">
        <f>'Input-Graph'!$K$21+'Input-Graph'!$K$27/'Input-Graph'!A225</f>
        <v>2892164021.6607122</v>
      </c>
      <c r="B221">
        <f>SQRT('Input-Graph'!$K$21/(2*PI()))*'Input-Graph'!$K$27*EXP(J221/(2*'Input-Graph'!$K$21))/('Input-Graph'!A225*A221)</f>
        <v>6113.709121626142</v>
      </c>
      <c r="C221">
        <f t="shared" si="16"/>
        <v>-2332.205113369512</v>
      </c>
      <c r="D221">
        <f>POWER('Input-Graph'!$K$21,1.5)*EXP(J221/(2*'Input-Graph'!$K$21))/(A221*SQRT(2*PI()))</f>
        <v>10950.472873350742</v>
      </c>
      <c r="E221">
        <f t="shared" si="17"/>
        <v>8618.26775998123</v>
      </c>
      <c r="F221" s="6">
        <f>I221*NORMDIST(-I221*SQRT(A221)/'Input-Graph'!$K$21,0,1,1)</f>
        <v>2271.6383368991956</v>
      </c>
      <c r="G221" s="6">
        <f>-('Input-Graph'!$K$21*EXP(Intermediate!J221*Intermediate!A221/(2*'Input-Graph'!$K$21*'Input-Graph'!$K$21))/SQRT(2*PI()*Intermediate!A221))</f>
        <v>-13615.167327990273</v>
      </c>
      <c r="H221">
        <f t="shared" si="18"/>
        <v>3388.447890516296</v>
      </c>
      <c r="I221">
        <f>'Input-Graph'!$K$20-'Input-Graph'!$N$14/Intermediate!K221</f>
        <v>5155.500000000007</v>
      </c>
      <c r="J221">
        <f t="shared" si="15"/>
        <v>-26579180.250000075</v>
      </c>
      <c r="K221">
        <f>('Input-Graph'!$N$5-((2*'Input-Graph'!A225/'Input-Graph'!$N$7)+'Input-Graph'!$N$8))*'Input-Graph'!$N$6</f>
        <v>2351.999999999999</v>
      </c>
    </row>
    <row r="222" spans="1:11" ht="12.75">
      <c r="A222" s="4">
        <f>'Input-Graph'!$K$21+'Input-Graph'!$K$27/'Input-Graph'!A226</f>
        <v>2887558702.8666644</v>
      </c>
      <c r="B222">
        <f>SQRT('Input-Graph'!$K$21/(2*PI()))*'Input-Graph'!$K$27*EXP(J222/(2*'Input-Graph'!$K$21))/('Input-Graph'!A226*A222)</f>
        <v>6096.244396674479</v>
      </c>
      <c r="C222">
        <f t="shared" si="16"/>
        <v>-2332.205113369512</v>
      </c>
      <c r="D222">
        <f>POWER('Input-Graph'!$K$21,1.5)*EXP(J222/(2*'Input-Graph'!$K$21))/(A222*SQRT(2*PI()))</f>
        <v>10967.937598302407</v>
      </c>
      <c r="E222">
        <f t="shared" si="17"/>
        <v>8635.732484932894</v>
      </c>
      <c r="F222" s="6">
        <f>I222*NORMDIST(-I222*SQRT(A222)/'Input-Graph'!$K$21,0,1,1)</f>
        <v>2271.8803453212845</v>
      </c>
      <c r="G222" s="6">
        <f>-('Input-Graph'!$K$21*EXP(Intermediate!J222*Intermediate!A222/(2*'Input-Graph'!$K$21*'Input-Graph'!$K$21))/SQRT(2*PI()*Intermediate!A222))</f>
        <v>-13626.262407937476</v>
      </c>
      <c r="H222">
        <f t="shared" si="18"/>
        <v>3377.5948189911833</v>
      </c>
      <c r="I222">
        <f>'Input-Graph'!$K$20-'Input-Graph'!$N$14/Intermediate!K222</f>
        <v>5155.500000000007</v>
      </c>
      <c r="J222">
        <f t="shared" si="15"/>
        <v>-26579180.250000075</v>
      </c>
      <c r="K222">
        <f>('Input-Graph'!$N$5-((2*'Input-Graph'!A226/'Input-Graph'!$N$7)+'Input-Graph'!$N$8))*'Input-Graph'!$N$6</f>
        <v>2349.999999999999</v>
      </c>
    </row>
    <row r="223" spans="1:11" ht="12.75">
      <c r="A223" s="4">
        <f>'Input-Graph'!$K$21+'Input-Graph'!$K$27/'Input-Graph'!A227</f>
        <v>2882994139.1061926</v>
      </c>
      <c r="B223">
        <f>SQRT('Input-Graph'!$K$21/(2*PI()))*'Input-Graph'!$K$27*EXP(J223/(2*'Input-Graph'!$K$21))/('Input-Graph'!A227*A223)</f>
        <v>6078.879168695259</v>
      </c>
      <c r="C223">
        <f t="shared" si="16"/>
        <v>-2332.205113369512</v>
      </c>
      <c r="D223">
        <f>POWER('Input-Graph'!$K$21,1.5)*EXP(J223/(2*'Input-Graph'!$K$21))/(A223*SQRT(2*PI()))</f>
        <v>10985.302826281624</v>
      </c>
      <c r="E223">
        <f t="shared" si="17"/>
        <v>8653.097712912113</v>
      </c>
      <c r="F223" s="6">
        <f>I223*NORMDIST(-I223*SQRT(A223)/'Input-Graph'!$K$21,0,1,1)</f>
        <v>2272.120406830402</v>
      </c>
      <c r="G223" s="6">
        <f>-('Input-Graph'!$K$21*EXP(Intermediate!J223*Intermediate!A223/(2*'Input-Graph'!$K$21*'Input-Graph'!$K$21))/SQRT(2*PI()*Intermediate!A223))</f>
        <v>-13637.285337647661</v>
      </c>
      <c r="H223">
        <f t="shared" si="18"/>
        <v>3366.811950790112</v>
      </c>
      <c r="I223">
        <f>'Input-Graph'!$K$20-'Input-Graph'!$N$14/Intermediate!K223</f>
        <v>5155.500000000007</v>
      </c>
      <c r="J223">
        <f t="shared" si="15"/>
        <v>-26579180.250000075</v>
      </c>
      <c r="K223">
        <f>('Input-Graph'!$N$5-((2*'Input-Graph'!A227/'Input-Graph'!$N$7)+'Input-Graph'!$N$8))*'Input-Graph'!$N$6</f>
        <v>2347.999999999999</v>
      </c>
    </row>
    <row r="224" spans="1:11" ht="12.75">
      <c r="A224" s="4">
        <f>'Input-Graph'!$K$21+'Input-Graph'!$K$27/'Input-Graph'!A228</f>
        <v>2878469791.7665176</v>
      </c>
      <c r="B224">
        <f>SQRT('Input-Graph'!$K$21/(2*PI()))*'Input-Graph'!$K$27*EXP(J224/(2*'Input-Graph'!$K$21))/('Input-Graph'!A228*A224)</f>
        <v>6061.61258984848</v>
      </c>
      <c r="C224">
        <f t="shared" si="16"/>
        <v>-2332.205113369512</v>
      </c>
      <c r="D224">
        <f>POWER('Input-Graph'!$K$21,1.5)*EXP(J224/(2*'Input-Graph'!$K$21))/(A224*SQRT(2*PI()))</f>
        <v>11002.569405128404</v>
      </c>
      <c r="E224">
        <f t="shared" si="17"/>
        <v>8670.364291758891</v>
      </c>
      <c r="F224" s="6">
        <f>I224*NORMDIST(-I224*SQRT(A224)/'Input-Graph'!$K$21,0,1,1)</f>
        <v>2272.358545045529</v>
      </c>
      <c r="G224" s="6">
        <f>-('Input-Graph'!$K$21*EXP(Intermediate!J224*Intermediate!A224/(2*'Input-Graph'!$K$21*'Input-Graph'!$K$21))/SQRT(2*PI()*Intermediate!A224))</f>
        <v>-13648.23682928626</v>
      </c>
      <c r="H224">
        <f t="shared" si="18"/>
        <v>3356.0985973666393</v>
      </c>
      <c r="I224">
        <f>'Input-Graph'!$K$20-'Input-Graph'!$N$14/Intermediate!K224</f>
        <v>5155.500000000007</v>
      </c>
      <c r="J224">
        <f t="shared" si="15"/>
        <v>-26579180.250000075</v>
      </c>
      <c r="K224">
        <f>('Input-Graph'!$N$5-((2*'Input-Graph'!A228/'Input-Graph'!$N$7)+'Input-Graph'!$N$8))*'Input-Graph'!$N$6</f>
        <v>2345.999999999999</v>
      </c>
    </row>
    <row r="225" spans="1:11" ht="12.75">
      <c r="A225" s="4">
        <f>'Input-Graph'!$K$21+'Input-Graph'!$K$27/'Input-Graph'!A229</f>
        <v>2873985131.684208</v>
      </c>
      <c r="B225">
        <f>SQRT('Input-Graph'!$K$21/(2*PI()))*'Input-Graph'!$K$27*EXP(J225/(2*'Input-Graph'!$K$21))/('Input-Graph'!A229*A225)</f>
        <v>6044.44382189974</v>
      </c>
      <c r="C225">
        <f t="shared" si="16"/>
        <v>-2332.205113369512</v>
      </c>
      <c r="D225">
        <f>POWER('Input-Graph'!$K$21,1.5)*EXP(J225/(2*'Input-Graph'!$K$21))/(A225*SQRT(2*PI()))</f>
        <v>11019.738173077147</v>
      </c>
      <c r="E225">
        <f t="shared" si="17"/>
        <v>8687.533059707635</v>
      </c>
      <c r="F225" s="6">
        <f>I225*NORMDIST(-I225*SQRT(A225)/'Input-Graph'!$K$21,0,1,1)</f>
        <v>2272.594783202039</v>
      </c>
      <c r="G225" s="6">
        <f>-('Input-Graph'!$K$21*EXP(Intermediate!J225*Intermediate!A225/(2*'Input-Graph'!$K$21*'Input-Graph'!$K$21))/SQRT(2*PI()*Intermediate!A225))</f>
        <v>-13659.117585525248</v>
      </c>
      <c r="H225">
        <f t="shared" si="18"/>
        <v>3345.4540792841653</v>
      </c>
      <c r="I225">
        <f>'Input-Graph'!$K$20-'Input-Graph'!$N$14/Intermediate!K225</f>
        <v>5155.500000000007</v>
      </c>
      <c r="J225">
        <f t="shared" si="15"/>
        <v>-26579180.250000075</v>
      </c>
      <c r="K225">
        <f>('Input-Graph'!$N$5-((2*'Input-Graph'!A229/'Input-Graph'!$N$7)+'Input-Graph'!$N$8))*'Input-Graph'!$N$6</f>
        <v>2343.999999999999</v>
      </c>
    </row>
    <row r="226" spans="1:11" ht="12.75">
      <c r="A226" s="4">
        <f>'Input-Graph'!$K$21+'Input-Graph'!$K$27/'Input-Graph'!A230</f>
        <v>2869539638.9388623</v>
      </c>
      <c r="B226">
        <f>SQRT('Input-Graph'!$K$21/(2*PI()))*'Input-Graph'!$K$27*EXP(J226/(2*'Input-Graph'!$K$21))/('Input-Graph'!A230*A226)</f>
        <v>6027.372036084596</v>
      </c>
      <c r="C226">
        <f t="shared" si="16"/>
        <v>-2332.205113369512</v>
      </c>
      <c r="D226">
        <f>POWER('Input-Graph'!$K$21,1.5)*EXP(J226/(2*'Input-Graph'!$K$21))/(A226*SQRT(2*PI()))</f>
        <v>11036.809958892287</v>
      </c>
      <c r="E226">
        <f t="shared" si="17"/>
        <v>8704.604845522776</v>
      </c>
      <c r="F226" s="6">
        <f>I226*NORMDIST(-I226*SQRT(A226)/'Input-Graph'!$K$21,0,1,1)</f>
        <v>2272.8291441595065</v>
      </c>
      <c r="G226" s="6">
        <f>-('Input-Graph'!$K$21*EXP(Intermediate!J226*Intermediate!A226/(2*'Input-Graph'!$K$21*'Input-Graph'!$K$21))/SQRT(2*PI()*Intermediate!A226))</f>
        <v>-13669.928299703479</v>
      </c>
      <c r="H226">
        <f t="shared" si="18"/>
        <v>3334.877726063398</v>
      </c>
      <c r="I226">
        <f>'Input-Graph'!$K$20-'Input-Graph'!$N$14/Intermediate!K226</f>
        <v>5155.500000000007</v>
      </c>
      <c r="J226">
        <f t="shared" si="15"/>
        <v>-26579180.250000075</v>
      </c>
      <c r="K226">
        <f>('Input-Graph'!$N$5-((2*'Input-Graph'!A230/'Input-Graph'!$N$7)+'Input-Graph'!$N$8))*'Input-Graph'!$N$6</f>
        <v>2341.9999999999986</v>
      </c>
    </row>
    <row r="227" spans="1:11" ht="12.75">
      <c r="A227" s="4">
        <f>'Input-Graph'!$K$21+'Input-Graph'!$K$27/'Input-Graph'!A231</f>
        <v>2865132802.652171</v>
      </c>
      <c r="B227">
        <f>SQRT('Input-Graph'!$K$21/(2*PI()))*'Input-Graph'!$K$27*EXP(J227/(2*'Input-Graph'!$K$21))/('Input-Graph'!A231*A227)</f>
        <v>6010.396412975213</v>
      </c>
      <c r="C227">
        <f t="shared" si="16"/>
        <v>-2332.205113369512</v>
      </c>
      <c r="D227">
        <f>POWER('Input-Graph'!$K$21,1.5)*EXP(J227/(2*'Input-Graph'!$K$21))/(A227*SQRT(2*PI()))</f>
        <v>11053.785582001672</v>
      </c>
      <c r="E227">
        <f t="shared" si="17"/>
        <v>8721.58046863216</v>
      </c>
      <c r="F227" s="6">
        <f>I227*NORMDIST(-I227*SQRT(A227)/'Input-Graph'!$K$21,0,1,1)</f>
        <v>2273.0616504093273</v>
      </c>
      <c r="G227" s="6">
        <f>-('Input-Graph'!$K$21*EXP(Intermediate!J227*Intermediate!A227/(2*'Input-Graph'!$K$21*'Input-Graph'!$K$21))/SQRT(2*PI()*Intermediate!A227))</f>
        <v>-13680.669655983744</v>
      </c>
      <c r="H227">
        <f t="shared" si="18"/>
        <v>3324.368876032957</v>
      </c>
      <c r="I227">
        <f>'Input-Graph'!$K$20-'Input-Graph'!$N$14/Intermediate!K227</f>
        <v>5155.500000000007</v>
      </c>
      <c r="J227">
        <f t="shared" si="15"/>
        <v>-26579180.250000075</v>
      </c>
      <c r="K227">
        <f>('Input-Graph'!$N$5-((2*'Input-Graph'!A231/'Input-Graph'!$N$7)+'Input-Graph'!$N$8))*'Input-Graph'!$N$6</f>
        <v>2339.9999999999986</v>
      </c>
    </row>
    <row r="228" spans="1:11" ht="12.75">
      <c r="A228" s="4">
        <f>'Input-Graph'!$K$21+'Input-Graph'!$K$27/'Input-Graph'!A232</f>
        <v>2860764120.7922053</v>
      </c>
      <c r="B228">
        <f>SQRT('Input-Graph'!$K$21/(2*PI()))*'Input-Graph'!$K$27*EXP(J228/(2*'Input-Graph'!$K$21))/('Input-Graph'!A232*A228)</f>
        <v>5993.51614234924</v>
      </c>
      <c r="C228">
        <f t="shared" si="16"/>
        <v>-2332.205113369512</v>
      </c>
      <c r="D228">
        <f>POWER('Input-Graph'!$K$21,1.5)*EXP(J228/(2*'Input-Graph'!$K$21))/(A228*SQRT(2*PI()))</f>
        <v>11070.665852627644</v>
      </c>
      <c r="E228">
        <f t="shared" si="17"/>
        <v>8738.460739258131</v>
      </c>
      <c r="F228" s="6">
        <f>I228*NORMDIST(-I228*SQRT(A228)/'Input-Graph'!$K$21,0,1,1)</f>
        <v>2273.2923240821565</v>
      </c>
      <c r="G228" s="6">
        <f>-('Input-Graph'!$K$21*EXP(Intermediate!J228*Intermediate!A228/(2*'Input-Graph'!$K$21*'Input-Graph'!$K$21))/SQRT(2*PI()*Intermediate!A228))</f>
        <v>-13691.342329506573</v>
      </c>
      <c r="H228">
        <f t="shared" si="18"/>
        <v>3313.9268761829517</v>
      </c>
      <c r="I228">
        <f>'Input-Graph'!$K$20-'Input-Graph'!$N$14/Intermediate!K228</f>
        <v>5155.500000000007</v>
      </c>
      <c r="J228">
        <f t="shared" si="15"/>
        <v>-26579180.250000075</v>
      </c>
      <c r="K228">
        <f>('Input-Graph'!$N$5-((2*'Input-Graph'!A232/'Input-Graph'!$N$7)+'Input-Graph'!$N$8))*'Input-Graph'!$N$6</f>
        <v>2337.9999999999986</v>
      </c>
    </row>
    <row r="229" spans="1:11" ht="12.75">
      <c r="A229" s="4">
        <f>'Input-Graph'!$K$21+'Input-Graph'!$K$27/'Input-Graph'!A233</f>
        <v>2856433099.982756</v>
      </c>
      <c r="B229">
        <f>SQRT('Input-Graph'!$K$21/(2*PI()))*'Input-Graph'!$K$27*EXP(J229/(2*'Input-Graph'!$K$21))/('Input-Graph'!A233*A229)</f>
        <v>5976.730423060915</v>
      </c>
      <c r="C229">
        <f t="shared" si="16"/>
        <v>-2332.205113369512</v>
      </c>
      <c r="D229">
        <f>POWER('Input-Graph'!$K$21,1.5)*EXP(J229/(2*'Input-Graph'!$K$21))/(A229*SQRT(2*PI()))</f>
        <v>11087.45157191597</v>
      </c>
      <c r="E229">
        <f t="shared" si="17"/>
        <v>8755.246458546459</v>
      </c>
      <c r="F229" s="6">
        <f>I229*NORMDIST(-I229*SQRT(A229)/'Input-Graph'!$K$21,0,1,1)</f>
        <v>2273.521186955157</v>
      </c>
      <c r="G229" s="6">
        <f>-('Input-Graph'!$K$21*EXP(Intermediate!J229*Intermediate!A229/(2*'Input-Graph'!$K$21*'Input-Graph'!$K$21))/SQRT(2*PI()*Intermediate!A229))</f>
        <v>-13701.946986540946</v>
      </c>
      <c r="H229">
        <f t="shared" si="18"/>
        <v>3303.551082021584</v>
      </c>
      <c r="I229">
        <f>'Input-Graph'!$K$20-'Input-Graph'!$N$14/Intermediate!K229</f>
        <v>5155.500000000007</v>
      </c>
      <c r="J229">
        <f t="shared" si="15"/>
        <v>-26579180.250000075</v>
      </c>
      <c r="K229">
        <f>('Input-Graph'!$N$5-((2*'Input-Graph'!A233/'Input-Graph'!$N$7)+'Input-Graph'!$N$8))*'Input-Graph'!$N$6</f>
        <v>2335.999999999999</v>
      </c>
    </row>
    <row r="230" spans="1:11" ht="12.75">
      <c r="A230" s="4">
        <f>'Input-Graph'!$K$21+'Input-Graph'!$K$27/'Input-Graph'!A234</f>
        <v>2852139255.317594</v>
      </c>
      <c r="B230">
        <f>SQRT('Input-Graph'!$K$21/(2*PI()))*'Input-Graph'!$K$27*EXP(J230/(2*'Input-Graph'!$K$21))/('Input-Graph'!A234*A230)</f>
        <v>5960.0384629143155</v>
      </c>
      <c r="C230">
        <f t="shared" si="16"/>
        <v>-2332.205113369512</v>
      </c>
      <c r="D230">
        <f>POWER('Input-Graph'!$K$21,1.5)*EXP(J230/(2*'Input-Graph'!$K$21))/(A230*SQRT(2*PI()))</f>
        <v>11104.14353206257</v>
      </c>
      <c r="E230">
        <f t="shared" si="17"/>
        <v>8771.938418693058</v>
      </c>
      <c r="F230" s="6">
        <f>I230*NORMDIST(-I230*SQRT(A230)/'Input-Graph'!$K$21,0,1,1)</f>
        <v>2273.7482604590814</v>
      </c>
      <c r="G230" s="6">
        <f>-('Input-Graph'!$K$21*EXP(Intermediate!J230*Intermediate!A230/(2*'Input-Graph'!$K$21*'Input-Graph'!$K$21))/SQRT(2*PI()*Intermediate!A230))</f>
        <v>-13712.484284631913</v>
      </c>
      <c r="H230">
        <f t="shared" si="18"/>
        <v>3293.240857434541</v>
      </c>
      <c r="I230">
        <f>'Input-Graph'!$K$20-'Input-Graph'!$N$14/Intermediate!K230</f>
        <v>5155.500000000007</v>
      </c>
      <c r="J230">
        <f t="shared" si="15"/>
        <v>-26579180.250000075</v>
      </c>
      <c r="K230">
        <f>('Input-Graph'!$N$5-((2*'Input-Graph'!A234/'Input-Graph'!$N$7)+'Input-Graph'!$N$8))*'Input-Graph'!$N$6</f>
        <v>2333.999999999999</v>
      </c>
    </row>
    <row r="231" spans="1:11" ht="12.75">
      <c r="A231" s="4">
        <f>'Input-Graph'!$K$21+'Input-Graph'!$K$27/'Input-Graph'!A235</f>
        <v>2847882110.1794844</v>
      </c>
      <c r="B231">
        <f>SQRT('Input-Graph'!$K$21/(2*PI()))*'Input-Graph'!$K$27*EXP(J231/(2*'Input-Graph'!$K$21))/('Input-Graph'!A235*A231)</f>
        <v>5943.439478538727</v>
      </c>
      <c r="C231">
        <f t="shared" si="16"/>
        <v>-2332.205113369512</v>
      </c>
      <c r="D231">
        <f>POWER('Input-Graph'!$K$21,1.5)*EXP(J231/(2*'Input-Graph'!$K$21))/(A231*SQRT(2*PI()))</f>
        <v>11120.742516438158</v>
      </c>
      <c r="E231">
        <f t="shared" si="17"/>
        <v>8788.537403068647</v>
      </c>
      <c r="F231" s="6">
        <f>I231*NORMDIST(-I231*SQRT(A231)/'Input-Graph'!$K$21,0,1,1)</f>
        <v>2273.9735656851785</v>
      </c>
      <c r="G231" s="6">
        <f>-('Input-Graph'!$K$21*EXP(Intermediate!J231*Intermediate!A231/(2*'Input-Graph'!$K$21*'Input-Graph'!$K$21))/SQRT(2*PI()*Intermediate!A231))</f>
        <v>-13722.954872745244</v>
      </c>
      <c r="H231">
        <f t="shared" si="18"/>
        <v>3282.995574547307</v>
      </c>
      <c r="I231">
        <f>'Input-Graph'!$K$20-'Input-Graph'!$N$14/Intermediate!K231</f>
        <v>5155.500000000007</v>
      </c>
      <c r="J231">
        <f t="shared" si="15"/>
        <v>-26579180.250000075</v>
      </c>
      <c r="K231">
        <f>('Input-Graph'!$N$5-((2*'Input-Graph'!A235/'Input-Graph'!$N$7)+'Input-Graph'!$N$8))*'Input-Graph'!$N$6</f>
        <v>2331.9999999999986</v>
      </c>
    </row>
    <row r="232" spans="1:11" ht="12.75">
      <c r="A232" s="4">
        <f>'Input-Graph'!$K$21+'Input-Graph'!$K$27/'Input-Graph'!A236</f>
        <v>2843661196.063827</v>
      </c>
      <c r="B232">
        <f>SQRT('Input-Graph'!$K$21/(2*PI()))*'Input-Graph'!$K$27*EXP(J232/(2*'Input-Graph'!$K$21))/('Input-Graph'!A236*A232)</f>
        <v>5926.932695266092</v>
      </c>
      <c r="C232">
        <f t="shared" si="16"/>
        <v>-2332.205113369512</v>
      </c>
      <c r="D232">
        <f>POWER('Input-Graph'!$K$21,1.5)*EXP(J232/(2*'Input-Graph'!$K$21))/(A232*SQRT(2*PI()))</f>
        <v>11137.249299710793</v>
      </c>
      <c r="E232">
        <f t="shared" si="17"/>
        <v>8805.044186341282</v>
      </c>
      <c r="F232" s="6">
        <f>I232*NORMDIST(-I232*SQRT(A232)/'Input-Graph'!$K$21,0,1,1)</f>
        <v>2274.197123391936</v>
      </c>
      <c r="G232" s="6">
        <f>-('Input-Graph'!$K$21*EXP(Intermediate!J232*Intermediate!A232/(2*'Input-Graph'!$K$21*'Input-Graph'!$K$21))/SQRT(2*PI()*Intermediate!A232))</f>
        <v>-13733.359391409149</v>
      </c>
      <c r="H232">
        <f t="shared" si="18"/>
        <v>3272.8146135901607</v>
      </c>
      <c r="I232">
        <f>'Input-Graph'!$K$20-'Input-Graph'!$N$14/Intermediate!K232</f>
        <v>5155.500000000007</v>
      </c>
      <c r="J232">
        <f t="shared" si="15"/>
        <v>-26579180.250000075</v>
      </c>
      <c r="K232">
        <f>('Input-Graph'!$N$5-((2*'Input-Graph'!A236/'Input-Graph'!$N$7)+'Input-Graph'!$N$8))*'Input-Graph'!$N$6</f>
        <v>2329.9999999999986</v>
      </c>
    </row>
    <row r="233" spans="1:11" ht="12.75">
      <c r="A233" s="4">
        <f>'Input-Graph'!$K$21+'Input-Graph'!$K$27/'Input-Graph'!A237</f>
        <v>2839476052.406777</v>
      </c>
      <c r="B233">
        <f>SQRT('Input-Graph'!$K$21/(2*PI()))*'Input-Graph'!$K$27*EXP(J233/(2*'Input-Graph'!$K$21))/('Input-Graph'!A237*A233)</f>
        <v>5910.5173470105</v>
      </c>
      <c r="C233">
        <f t="shared" si="16"/>
        <v>-2332.205113369512</v>
      </c>
      <c r="D233">
        <f>POWER('Input-Graph'!$K$21,1.5)*EXP(J233/(2*'Input-Graph'!$K$21))/(A233*SQRT(2*PI()))</f>
        <v>11153.664647966385</v>
      </c>
      <c r="E233">
        <f t="shared" si="17"/>
        <v>8821.459534596874</v>
      </c>
      <c r="F233" s="6">
        <f>I233*NORMDIST(-I233*SQRT(A233)/'Input-Graph'!$K$21,0,1,1)</f>
        <v>2274.418954011663</v>
      </c>
      <c r="G233" s="6">
        <f>-('Input-Graph'!$K$21*EXP(Intermediate!J233*Intermediate!A233/(2*'Input-Graph'!$K$21*'Input-Graph'!$K$21))/SQRT(2*PI()*Intermediate!A233))</f>
        <v>-13743.69847285316</v>
      </c>
      <c r="H233">
        <f t="shared" si="18"/>
        <v>3262.697362765877</v>
      </c>
      <c r="I233">
        <f>'Input-Graph'!$K$20-'Input-Graph'!$N$14/Intermediate!K233</f>
        <v>5155.500000000007</v>
      </c>
      <c r="J233">
        <f t="shared" si="15"/>
        <v>-26579180.250000075</v>
      </c>
      <c r="K233">
        <f>('Input-Graph'!$N$5-((2*'Input-Graph'!A237/'Input-Graph'!$N$7)+'Input-Graph'!$N$8))*'Input-Graph'!$N$6</f>
        <v>2327.9999999999986</v>
      </c>
    </row>
    <row r="234" spans="1:11" ht="12.75">
      <c r="A234" s="4">
        <f>'Input-Graph'!$K$21+'Input-Graph'!$K$27/'Input-Graph'!A238</f>
        <v>2835326226.417719</v>
      </c>
      <c r="B234">
        <f>SQRT('Input-Graph'!$K$21/(2*PI()))*'Input-Graph'!$K$27*EXP(J234/(2*'Input-Graph'!$K$21))/('Input-Graph'!A238*A234)</f>
        <v>5894.192676149662</v>
      </c>
      <c r="C234">
        <f t="shared" si="16"/>
        <v>-2332.205113369512</v>
      </c>
      <c r="D234">
        <f>POWER('Input-Graph'!$K$21,1.5)*EXP(J234/(2*'Input-Graph'!$K$21))/(A234*SQRT(2*PI()))</f>
        <v>11169.989318827224</v>
      </c>
      <c r="E234">
        <f t="shared" si="17"/>
        <v>8837.784205457712</v>
      </c>
      <c r="F234" s="6">
        <f>I234*NORMDIST(-I234*SQRT(A234)/'Input-Graph'!$K$21,0,1,1)</f>
        <v>2274.6390776569133</v>
      </c>
      <c r="G234" s="6">
        <f>-('Input-Graph'!$K$21*EXP(Intermediate!J234*Intermediate!A234/(2*'Input-Graph'!$K$21*'Input-Graph'!$K$21))/SQRT(2*PI()*Intermediate!A234))</f>
        <v>-13753.972741144224</v>
      </c>
      <c r="H234">
        <f t="shared" si="18"/>
        <v>3252.6432181200635</v>
      </c>
      <c r="I234">
        <f>'Input-Graph'!$K$20-'Input-Graph'!$N$14/Intermediate!K234</f>
        <v>5155.500000000007</v>
      </c>
      <c r="J234">
        <f t="shared" si="15"/>
        <v>-26579180.250000075</v>
      </c>
      <c r="K234">
        <f>('Input-Graph'!$N$5-((2*'Input-Graph'!A238/'Input-Graph'!$N$7)+'Input-Graph'!$N$8))*'Input-Graph'!$N$6</f>
        <v>2325.9999999999986</v>
      </c>
    </row>
    <row r="235" spans="1:11" ht="12.75">
      <c r="A235" s="4">
        <f>'Input-Graph'!$K$21+'Input-Graph'!$K$27/'Input-Graph'!A239</f>
        <v>2831211272.9159636</v>
      </c>
      <c r="B235">
        <f>SQRT('Input-Graph'!$K$21/(2*PI()))*'Input-Graph'!$K$27*EXP(J235/(2*'Input-Graph'!$K$21))/('Input-Graph'!A239*A235)</f>
        <v>5877.957933408356</v>
      </c>
      <c r="C235">
        <f t="shared" si="16"/>
        <v>-2332.205113369512</v>
      </c>
      <c r="D235">
        <f>POWER('Input-Graph'!$K$21,1.5)*EXP(J235/(2*'Input-Graph'!$K$21))/(A235*SQRT(2*PI()))</f>
        <v>11186.22406156853</v>
      </c>
      <c r="E235">
        <f t="shared" si="17"/>
        <v>8854.018948199016</v>
      </c>
      <c r="F235" s="6">
        <f>I235*NORMDIST(-I235*SQRT(A235)/'Input-Graph'!$K$21,0,1,1)</f>
        <v>2274.8575141267575</v>
      </c>
      <c r="G235" s="6">
        <f>-('Input-Graph'!$K$21*EXP(Intermediate!J235*Intermediate!A235/(2*'Input-Graph'!$K$21*'Input-Graph'!$K$21))/SQRT(2*PI()*Intermediate!A235))</f>
        <v>-13764.182812320101</v>
      </c>
      <c r="H235">
        <f t="shared" si="18"/>
        <v>3242.65158341403</v>
      </c>
      <c r="I235">
        <f>'Input-Graph'!$K$20-'Input-Graph'!$N$14/Intermediate!K235</f>
        <v>5155.500000000007</v>
      </c>
      <c r="J235">
        <f t="shared" si="15"/>
        <v>-26579180.250000075</v>
      </c>
      <c r="K235">
        <f>('Input-Graph'!$N$5-((2*'Input-Graph'!A239/'Input-Graph'!$N$7)+'Input-Graph'!$N$8))*'Input-Graph'!$N$6</f>
        <v>2323.9999999999986</v>
      </c>
    </row>
    <row r="236" spans="1:11" ht="12.75">
      <c r="A236" s="4">
        <f>'Input-Graph'!$K$21+'Input-Graph'!$K$27/'Input-Graph'!A240</f>
        <v>2827130754.171545</v>
      </c>
      <c r="B236">
        <f>SQRT('Input-Graph'!$K$21/(2*PI()))*'Input-Graph'!$K$27*EXP(J236/(2*'Input-Graph'!$K$21))/('Input-Graph'!A240*A236)</f>
        <v>5861.812377743787</v>
      </c>
      <c r="C236">
        <f t="shared" si="16"/>
        <v>-2332.205113369512</v>
      </c>
      <c r="D236">
        <f>POWER('Input-Graph'!$K$21,1.5)*EXP(J236/(2*'Input-Graph'!$K$21))/(A236*SQRT(2*PI()))</f>
        <v>11202.3696172331</v>
      </c>
      <c r="E236">
        <f t="shared" si="17"/>
        <v>8870.164503863587</v>
      </c>
      <c r="F236" s="6">
        <f>I236*NORMDIST(-I236*SQRT(A236)/'Input-Graph'!$K$21,0,1,1)</f>
        <v>2275.074282912911</v>
      </c>
      <c r="G236" s="6">
        <f>-('Input-Graph'!$K$21*EXP(Intermediate!J236*Intermediate!A236/(2*'Input-Graph'!$K$21*'Input-Graph'!$K$21))/SQRT(2*PI()*Intermediate!A236))</f>
        <v>-13774.329294520103</v>
      </c>
      <c r="H236">
        <f t="shared" si="18"/>
        <v>3232.721870000183</v>
      </c>
      <c r="I236">
        <f>'Input-Graph'!$K$20-'Input-Graph'!$N$14/Intermediate!K236</f>
        <v>5155.500000000007</v>
      </c>
      <c r="J236">
        <f t="shared" si="15"/>
        <v>-26579180.250000075</v>
      </c>
      <c r="K236">
        <f>('Input-Graph'!$N$5-((2*'Input-Graph'!A240/'Input-Graph'!$N$7)+'Input-Graph'!$N$8))*'Input-Graph'!$N$6</f>
        <v>2321.9999999999986</v>
      </c>
    </row>
    <row r="237" spans="1:11" ht="12.75">
      <c r="A237" s="4">
        <f>'Input-Graph'!$K$21+'Input-Graph'!$K$27/'Input-Graph'!A241</f>
        <v>2823084239.749997</v>
      </c>
      <c r="B237">
        <f>SQRT('Input-Graph'!$K$21/(2*PI()))*'Input-Graph'!$K$27*EXP(J237/(2*'Input-Graph'!$K$21))/('Input-Graph'!A241*A237)</f>
        <v>5845.7552762328305</v>
      </c>
      <c r="C237">
        <f t="shared" si="16"/>
        <v>-2332.205113369512</v>
      </c>
      <c r="D237">
        <f>POWER('Input-Graph'!$K$21,1.5)*EXP(J237/(2*'Input-Graph'!$K$21))/(A237*SQRT(2*PI()))</f>
        <v>11218.426718744055</v>
      </c>
      <c r="E237">
        <f t="shared" si="17"/>
        <v>8886.221605374543</v>
      </c>
      <c r="F237" s="6">
        <f>I237*NORMDIST(-I237*SQRT(A237)/'Input-Graph'!$K$21,0,1,1)</f>
        <v>2275.2894032057106</v>
      </c>
      <c r="G237" s="6">
        <f>-('Input-Graph'!$K$21*EXP(Intermediate!J237*Intermediate!A237/(2*'Input-Graph'!$K$21*'Input-Graph'!$K$21))/SQRT(2*PI()*Intermediate!A237))</f>
        <v>-13784.412788113212</v>
      </c>
      <c r="H237">
        <f t="shared" si="18"/>
        <v>3222.853496699874</v>
      </c>
      <c r="I237">
        <f>'Input-Graph'!$K$20-'Input-Graph'!$N$14/Intermediate!K237</f>
        <v>5155.500000000007</v>
      </c>
      <c r="J237">
        <f t="shared" si="15"/>
        <v>-26579180.250000075</v>
      </c>
      <c r="K237">
        <f>('Input-Graph'!$N$5-((2*'Input-Graph'!A241/'Input-Graph'!$N$7)+'Input-Graph'!$N$8))*'Input-Graph'!$N$6</f>
        <v>2319.9999999999986</v>
      </c>
    </row>
    <row r="238" spans="1:11" ht="12.75">
      <c r="A238" s="4">
        <f>'Input-Graph'!$K$21+'Input-Graph'!$K$27/'Input-Graph'!A242</f>
        <v>2819071306.360993</v>
      </c>
      <c r="B238">
        <f>SQRT('Input-Graph'!$K$21/(2*PI()))*'Input-Graph'!$K$27*EXP(J238/(2*'Input-Graph'!$K$21))/('Input-Graph'!A242*A238)</f>
        <v>5829.785903961131</v>
      </c>
      <c r="C238">
        <f t="shared" si="16"/>
        <v>-2332.205113369512</v>
      </c>
      <c r="D238">
        <f>POWER('Input-Graph'!$K$21,1.5)*EXP(J238/(2*'Input-Graph'!$K$21))/(A238*SQRT(2*PI()))</f>
        <v>11234.396091015755</v>
      </c>
      <c r="E238">
        <f t="shared" si="17"/>
        <v>8902.190977646242</v>
      </c>
      <c r="F238" s="6">
        <f>I238*NORMDIST(-I238*SQRT(A238)/'Input-Graph'!$K$21,0,1,1)</f>
        <v>2275.5028938999594</v>
      </c>
      <c r="G238" s="6">
        <f>-('Input-Graph'!$K$21*EXP(Intermediate!J238*Intermediate!A238/(2*'Input-Graph'!$K$21*'Input-Graph'!$K$21))/SQRT(2*PI()*Intermediate!A238))</f>
        <v>-13794.433885823755</v>
      </c>
      <c r="H238">
        <f t="shared" si="18"/>
        <v>3213.045889683579</v>
      </c>
      <c r="I238">
        <f>'Input-Graph'!$K$20-'Input-Graph'!$N$14/Intermediate!K238</f>
        <v>5155.500000000007</v>
      </c>
      <c r="J238">
        <f t="shared" si="15"/>
        <v>-26579180.250000075</v>
      </c>
      <c r="K238">
        <f>('Input-Graph'!$N$5-((2*'Input-Graph'!A242/'Input-Graph'!$N$7)+'Input-Graph'!$N$8))*'Input-Graph'!$N$6</f>
        <v>2317.9999999999986</v>
      </c>
    </row>
    <row r="239" spans="1:11" ht="12.75">
      <c r="A239" s="4">
        <f>'Input-Graph'!$K$21+'Input-Graph'!$K$27/'Input-Graph'!A243</f>
        <v>2815091537.710741</v>
      </c>
      <c r="B239">
        <f>SQRT('Input-Graph'!$K$21/(2*PI()))*'Input-Graph'!$K$27*EXP(J239/(2*'Input-Graph'!$K$21))/('Input-Graph'!A243*A239)</f>
        <v>5813.903543914005</v>
      </c>
      <c r="C239">
        <f t="shared" si="16"/>
        <v>-2332.205113369512</v>
      </c>
      <c r="D239">
        <f>POWER('Input-Graph'!$K$21,1.5)*EXP(J239/(2*'Input-Graph'!$K$21))/(A239*SQRT(2*PI()))</f>
        <v>11250.278451062879</v>
      </c>
      <c r="E239">
        <f t="shared" si="17"/>
        <v>8918.073337693368</v>
      </c>
      <c r="F239" s="6">
        <f>I239*NORMDIST(-I239*SQRT(A239)/'Input-Graph'!$K$21,0,1,1)</f>
        <v>2275.714773600628</v>
      </c>
      <c r="G239" s="6">
        <f>-('Input-Graph'!$K$21*EXP(Intermediate!J239*Intermediate!A239/(2*'Input-Graph'!$K$21*'Input-Graph'!$K$21))/SQRT(2*PI()*Intermediate!A239))</f>
        <v>-13804.393172854514</v>
      </c>
      <c r="H239">
        <f t="shared" si="18"/>
        <v>3203.298482353486</v>
      </c>
      <c r="I239">
        <f>'Input-Graph'!$K$20-'Input-Graph'!$N$14/Intermediate!K239</f>
        <v>5155.500000000007</v>
      </c>
      <c r="J239">
        <f t="shared" si="15"/>
        <v>-26579180.250000075</v>
      </c>
      <c r="K239">
        <f>('Input-Graph'!$N$5-((2*'Input-Graph'!A243/'Input-Graph'!$N$7)+'Input-Graph'!$N$8))*'Input-Graph'!$N$6</f>
        <v>2315.9999999999986</v>
      </c>
    </row>
    <row r="240" spans="1:11" ht="12.75">
      <c r="A240" s="4">
        <f>'Input-Graph'!$K$21+'Input-Graph'!$K$27/'Input-Graph'!A244</f>
        <v>2811144524.3580217</v>
      </c>
      <c r="B240">
        <f>SQRT('Input-Graph'!$K$21/(2*PI()))*'Input-Graph'!$K$27*EXP(J240/(2*'Input-Graph'!$K$21))/('Input-Graph'!A244*A240)</f>
        <v>5798.1074868691285</v>
      </c>
      <c r="C240">
        <f t="shared" si="16"/>
        <v>-2332.205113369512</v>
      </c>
      <c r="D240">
        <f>POWER('Input-Graph'!$K$21,1.5)*EXP(J240/(2*'Input-Graph'!$K$21))/(A240*SQRT(2*PI()))</f>
        <v>11266.074508107757</v>
      </c>
      <c r="E240">
        <f t="shared" si="17"/>
        <v>8933.869394738245</v>
      </c>
      <c r="F240" s="6">
        <f>I240*NORMDIST(-I240*SQRT(A240)/'Input-Graph'!$K$21,0,1,1)</f>
        <v>2275.925060628431</v>
      </c>
      <c r="G240" s="6">
        <f>-('Input-Graph'!$K$21*EXP(Intermediate!J240*Intermediate!A240/(2*'Input-Graph'!$K$21*'Input-Graph'!$K$21))/SQRT(2*PI()*Intermediate!A240))</f>
        <v>-13814.291227007505</v>
      </c>
      <c r="H240">
        <f t="shared" si="18"/>
        <v>3193.6107152282984</v>
      </c>
      <c r="I240">
        <f>'Input-Graph'!$K$20-'Input-Graph'!$N$14/Intermediate!K240</f>
        <v>5155.500000000007</v>
      </c>
      <c r="J240">
        <f t="shared" si="15"/>
        <v>-26579180.250000075</v>
      </c>
      <c r="K240">
        <f>('Input-Graph'!$N$5-((2*'Input-Graph'!A244/'Input-Graph'!$N$7)+'Input-Graph'!$N$8))*'Input-Graph'!$N$6</f>
        <v>2313.9999999999986</v>
      </c>
    </row>
    <row r="241" spans="1:11" ht="12.75">
      <c r="A241" s="4">
        <f>'Input-Graph'!$K$21+'Input-Graph'!$K$27/'Input-Graph'!A245</f>
        <v>2807229863.5737677</v>
      </c>
      <c r="B241">
        <f>SQRT('Input-Graph'!$K$21/(2*PI()))*'Input-Graph'!$K$27*EXP(J241/(2*'Input-Graph'!$K$21))/('Input-Graph'!A245*A241)</f>
        <v>5782.397031290962</v>
      </c>
      <c r="C241">
        <f t="shared" si="16"/>
        <v>-2332.205113369512</v>
      </c>
      <c r="D241">
        <f>POWER('Input-Graph'!$K$21,1.5)*EXP(J241/(2*'Input-Graph'!$K$21))/(A241*SQRT(2*PI()))</f>
        <v>11281.784963685923</v>
      </c>
      <c r="E241">
        <f t="shared" si="17"/>
        <v>8949.579850316411</v>
      </c>
      <c r="F241" s="6">
        <f>I241*NORMDIST(-I241*SQRT(A241)/'Input-Graph'!$K$21,0,1,1)</f>
        <v>2276.1337730252662</v>
      </c>
      <c r="G241" s="6">
        <f>-('Input-Graph'!$K$21*EXP(Intermediate!J241*Intermediate!A241/(2*'Input-Graph'!$K$21*'Input-Graph'!$K$21))/SQRT(2*PI()*Intermediate!A241))</f>
        <v>-13824.128618802333</v>
      </c>
      <c r="H241">
        <f t="shared" si="18"/>
        <v>3183.9820358303077</v>
      </c>
      <c r="I241">
        <f>'Input-Graph'!$K$20-'Input-Graph'!$N$14/Intermediate!K241</f>
        <v>5155.500000000007</v>
      </c>
      <c r="J241">
        <f t="shared" si="15"/>
        <v>-26579180.250000075</v>
      </c>
      <c r="K241">
        <f>('Input-Graph'!$N$5-((2*'Input-Graph'!A245/'Input-Graph'!$N$7)+'Input-Graph'!$N$8))*'Input-Graph'!$N$6</f>
        <v>2311.999999999998</v>
      </c>
    </row>
    <row r="242" spans="1:11" ht="12.75">
      <c r="A242" s="4">
        <f>'Input-Graph'!$K$21+'Input-Graph'!$K$27/'Input-Graph'!A246</f>
        <v>2803347159.2040787</v>
      </c>
      <c r="B242">
        <f>SQRT('Input-Graph'!$K$21/(2*PI()))*'Input-Graph'!$K$27*EXP(J242/(2*'Input-Graph'!$K$21))/('Input-Graph'!A246*A242)</f>
        <v>5766.771483226901</v>
      </c>
      <c r="C242">
        <f t="shared" si="16"/>
        <v>-2332.205113369512</v>
      </c>
      <c r="D242">
        <f>POWER('Input-Graph'!$K$21,1.5)*EXP(J242/(2*'Input-Graph'!$K$21))/(A242*SQRT(2*PI()))</f>
        <v>11297.410511749984</v>
      </c>
      <c r="E242">
        <f t="shared" si="17"/>
        <v>8965.205398380473</v>
      </c>
      <c r="F242" s="6">
        <f>I242*NORMDIST(-I242*SQRT(A242)/'Input-Graph'!$K$21,0,1,1)</f>
        <v>2276.3409285595358</v>
      </c>
      <c r="G242" s="6">
        <f>-('Input-Graph'!$K$21*EXP(Intermediate!J242*Intermediate!A242/(2*'Input-Graph'!$K$21*'Input-Graph'!$K$21))/SQRT(2*PI()*Intermediate!A242))</f>
        <v>-13833.905911592316</v>
      </c>
      <c r="H242">
        <f t="shared" si="18"/>
        <v>3174.4118985745954</v>
      </c>
      <c r="I242">
        <f>'Input-Graph'!$K$20-'Input-Graph'!$N$14/Intermediate!K242</f>
        <v>5155.500000000007</v>
      </c>
      <c r="J242">
        <f t="shared" si="15"/>
        <v>-26579180.250000075</v>
      </c>
      <c r="K242">
        <f>('Input-Graph'!$N$5-((2*'Input-Graph'!A246/'Input-Graph'!$N$7)+'Input-Graph'!$N$8))*'Input-Graph'!$N$6</f>
        <v>2309.999999999998</v>
      </c>
    </row>
    <row r="243" spans="1:11" ht="12.75">
      <c r="A243" s="4">
        <f>'Input-Graph'!$K$21+'Input-Graph'!$K$27/'Input-Graph'!A247</f>
        <v>2799496021.5365825</v>
      </c>
      <c r="B243">
        <f>SQRT('Input-Graph'!$K$21/(2*PI()))*'Input-Graph'!$K$27*EXP(J243/(2*'Input-Graph'!$K$21))/('Input-Graph'!A247*A243)</f>
        <v>5751.230156205086</v>
      </c>
      <c r="C243">
        <f t="shared" si="16"/>
        <v>-2332.205113369512</v>
      </c>
      <c r="D243">
        <f>POWER('Input-Graph'!$K$21,1.5)*EXP(J243/(2*'Input-Graph'!$K$21))/(A243*SQRT(2*PI()))</f>
        <v>11312.951838771798</v>
      </c>
      <c r="E243">
        <f t="shared" si="17"/>
        <v>8980.746725402285</v>
      </c>
      <c r="F243" s="6">
        <f>I243*NORMDIST(-I243*SQRT(A243)/'Input-Graph'!$K$21,0,1,1)</f>
        <v>2276.546544731343</v>
      </c>
      <c r="G243" s="6">
        <f>-('Input-Graph'!$K$21*EXP(Intermediate!J243*Intermediate!A243/(2*'Input-Graph'!$K$21*'Input-Graph'!$K$21))/SQRT(2*PI()*Intermediate!A243))</f>
        <v>-13843.623661678295</v>
      </c>
      <c r="H243">
        <f t="shared" si="18"/>
        <v>3164.8997646604184</v>
      </c>
      <c r="I243">
        <f>'Input-Graph'!$K$20-'Input-Graph'!$N$14/Intermediate!K243</f>
        <v>5155.500000000007</v>
      </c>
      <c r="J243">
        <f t="shared" si="15"/>
        <v>-26579180.250000075</v>
      </c>
      <c r="K243">
        <f>('Input-Graph'!$N$5-((2*'Input-Graph'!A247/'Input-Graph'!$N$7)+'Input-Graph'!$N$8))*'Input-Graph'!$N$6</f>
        <v>2307.999999999998</v>
      </c>
    </row>
    <row r="244" spans="1:11" ht="12.75">
      <c r="A244" s="4">
        <f>'Input-Graph'!$K$21+'Input-Graph'!$K$27/'Input-Graph'!A248</f>
        <v>2795676067.1700373</v>
      </c>
      <c r="B244">
        <f>SQRT('Input-Graph'!$K$21/(2*PI()))*'Input-Graph'!$K$27*EXP(J244/(2*'Input-Graph'!$K$21))/('Input-Graph'!A248*A244)</f>
        <v>5735.772371133881</v>
      </c>
      <c r="C244">
        <f t="shared" si="16"/>
        <v>-2332.205113369512</v>
      </c>
      <c r="D244">
        <f>POWER('Input-Graph'!$K$21,1.5)*EXP(J244/(2*'Input-Graph'!$K$21))/(A244*SQRT(2*PI()))</f>
        <v>11328.409623843007</v>
      </c>
      <c r="E244">
        <f t="shared" si="17"/>
        <v>8996.204510473493</v>
      </c>
      <c r="F244" s="6">
        <f>I244*NORMDIST(-I244*SQRT(A244)/'Input-Graph'!$K$21,0,1,1)</f>
        <v>2276.750638777568</v>
      </c>
      <c r="G244" s="6">
        <f>-('Input-Graph'!$K$21*EXP(Intermediate!J244*Intermediate!A244/(2*'Input-Graph'!$K$21*'Input-Graph'!$K$21))/SQRT(2*PI()*Intermediate!A244))</f>
        <v>-13853.282418420318</v>
      </c>
      <c r="H244">
        <f t="shared" si="18"/>
        <v>3155.445101964624</v>
      </c>
      <c r="I244">
        <f>'Input-Graph'!$K$20-'Input-Graph'!$N$14/Intermediate!K244</f>
        <v>5155.500000000007</v>
      </c>
      <c r="J244">
        <f t="shared" si="15"/>
        <v>-26579180.250000075</v>
      </c>
      <c r="K244">
        <f>('Input-Graph'!$N$5-((2*'Input-Graph'!A248/'Input-Graph'!$N$7)+'Input-Graph'!$N$8))*'Input-Graph'!$N$6</f>
        <v>2305.9999999999986</v>
      </c>
    </row>
    <row r="245" spans="1:11" ht="12.75">
      <c r="A245" s="4">
        <f>'Input-Graph'!$K$21+'Input-Graph'!$K$27/'Input-Graph'!A249</f>
        <v>2791886918.8870935</v>
      </c>
      <c r="B245">
        <f>SQRT('Input-Graph'!$K$21/(2*PI()))*'Input-Graph'!$K$27*EXP(J245/(2*'Input-Graph'!$K$21))/('Input-Graph'!A249*A245)</f>
        <v>5720.39745620295</v>
      </c>
      <c r="C245">
        <f t="shared" si="16"/>
        <v>-2332.205113369512</v>
      </c>
      <c r="D245">
        <f>POWER('Input-Graph'!$K$21,1.5)*EXP(J245/(2*'Input-Graph'!$K$21))/(A245*SQRT(2*PI()))</f>
        <v>11343.784538773936</v>
      </c>
      <c r="E245">
        <f t="shared" si="17"/>
        <v>9011.579425404423</v>
      </c>
      <c r="F245" s="6">
        <f>I245*NORMDIST(-I245*SQRT(A245)/'Input-Graph'!$K$21,0,1,1)</f>
        <v>2276.9532276768296</v>
      </c>
      <c r="G245" s="6">
        <f>-('Input-Graph'!$K$21*EXP(Intermediate!J245*Intermediate!A245/(2*'Input-Graph'!$K$21*'Input-Graph'!$K$21))/SQRT(2*PI()*Intermediate!A245))</f>
        <v>-13862.882724347088</v>
      </c>
      <c r="H245">
        <f t="shared" si="18"/>
        <v>3146.0473849371156</v>
      </c>
      <c r="I245">
        <f>'Input-Graph'!$K$20-'Input-Graph'!$N$14/Intermediate!K245</f>
        <v>5155.500000000007</v>
      </c>
      <c r="J245">
        <f t="shared" si="15"/>
        <v>-26579180.250000075</v>
      </c>
      <c r="K245">
        <f>('Input-Graph'!$N$5-((2*'Input-Graph'!A249/'Input-Graph'!$N$7)+'Input-Graph'!$N$8))*'Input-Graph'!$N$6</f>
        <v>2303.9999999999986</v>
      </c>
    </row>
    <row r="246" spans="1:11" ht="12.75">
      <c r="A246" s="4">
        <f>'Input-Graph'!$K$21+'Input-Graph'!$K$27/'Input-Graph'!A250</f>
        <v>2788128205.5301175</v>
      </c>
      <c r="B246">
        <f>SQRT('Input-Graph'!$K$21/(2*PI()))*'Input-Graph'!$K$27*EXP(J246/(2*'Input-Graph'!$K$21))/('Input-Graph'!A250*A246)</f>
        <v>5705.104746785935</v>
      </c>
      <c r="C246">
        <f t="shared" si="16"/>
        <v>-2332.205113369512</v>
      </c>
      <c r="D246">
        <f>POWER('Input-Graph'!$K$21,1.5)*EXP(J246/(2*'Input-Graph'!$K$21))/(A246*SQRT(2*PI()))</f>
        <v>11359.077248190948</v>
      </c>
      <c r="E246">
        <f t="shared" si="17"/>
        <v>9026.872134821435</v>
      </c>
      <c r="F246" s="6">
        <f>I246*NORMDIST(-I246*SQRT(A246)/'Input-Graph'!$K$21,0,1,1)</f>
        <v>2277.1543281543377</v>
      </c>
      <c r="G246" s="6">
        <f>-('Input-Graph'!$K$21*EXP(Intermediate!J246*Intermediate!A246/(2*'Input-Graph'!$K$21*'Input-Graph'!$K$21))/SQRT(2*PI()*Intermediate!A246))</f>
        <v>-13872.425115263404</v>
      </c>
      <c r="H246">
        <f t="shared" si="18"/>
        <v>3136.706094498304</v>
      </c>
      <c r="I246">
        <f>'Input-Graph'!$K$20-'Input-Graph'!$N$14/Intermediate!K246</f>
        <v>5155.500000000007</v>
      </c>
      <c r="J246">
        <f t="shared" si="15"/>
        <v>-26579180.250000075</v>
      </c>
      <c r="K246">
        <f>('Input-Graph'!$N$5-((2*'Input-Graph'!A250/'Input-Graph'!$N$7)+'Input-Graph'!$N$8))*'Input-Graph'!$N$6</f>
        <v>2301.999999999998</v>
      </c>
    </row>
    <row r="247" spans="1:11" ht="12.75">
      <c r="A247" s="4">
        <f>'Input-Graph'!$K$21+'Input-Graph'!$K$27/'Input-Graph'!A251</f>
        <v>2784399561.879997</v>
      </c>
      <c r="B247">
        <f>SQRT('Input-Graph'!$K$21/(2*PI()))*'Input-Graph'!$K$27*EXP(J247/(2*'Input-Graph'!$K$21))/('Input-Graph'!A251*A247)</f>
        <v>5689.893585344689</v>
      </c>
      <c r="C247">
        <f t="shared" si="16"/>
        <v>-2332.205113369512</v>
      </c>
      <c r="D247">
        <f>POWER('Input-Graph'!$K$21,1.5)*EXP(J247/(2*'Input-Graph'!$K$21))/(A247*SQRT(2*PI()))</f>
        <v>11374.288409632198</v>
      </c>
      <c r="E247">
        <f t="shared" si="17"/>
        <v>9042.083296262685</v>
      </c>
      <c r="F247" s="6">
        <f>I247*NORMDIST(-I247*SQRT(A247)/'Input-Graph'!$K$21,0,1,1)</f>
        <v>2277.3539566866316</v>
      </c>
      <c r="G247" s="6">
        <f>-('Input-Graph'!$K$21*EXP(Intermediate!J247*Intermediate!A247/(2*'Input-Graph'!$K$21*'Input-Graph'!$K$21))/SQRT(2*PI()*Intermediate!A247))</f>
        <v>-13881.91012035551</v>
      </c>
      <c r="H247">
        <f t="shared" si="18"/>
        <v>3127.4207179384957</v>
      </c>
      <c r="I247">
        <f>'Input-Graph'!$K$20-'Input-Graph'!$N$14/Intermediate!K247</f>
        <v>5155.500000000007</v>
      </c>
      <c r="J247">
        <f t="shared" si="15"/>
        <v>-26579180.250000075</v>
      </c>
      <c r="K247">
        <f>('Input-Graph'!$N$5-((2*'Input-Graph'!A251/'Input-Graph'!$N$7)+'Input-Graph'!$N$8))*'Input-Graph'!$N$6</f>
        <v>2299.999999999998</v>
      </c>
    </row>
    <row r="248" spans="1:11" ht="12.75">
      <c r="A248" s="4">
        <f>'Input-Graph'!$K$21+'Input-Graph'!$K$27/'Input-Graph'!A252</f>
        <v>2780700628.5378456</v>
      </c>
      <c r="B248">
        <f>SQRT('Input-Graph'!$K$21/(2*PI()))*'Input-Graph'!$K$27*EXP(J248/(2*'Input-Graph'!$K$21))/('Input-Graph'!A252*A248)</f>
        <v>5674.763321335017</v>
      </c>
      <c r="C248">
        <f t="shared" si="16"/>
        <v>-2332.205113369512</v>
      </c>
      <c r="D248">
        <f>POWER('Input-Graph'!$K$21,1.5)*EXP(J248/(2*'Input-Graph'!$K$21))/(A248*SQRT(2*PI()))</f>
        <v>11389.418673641867</v>
      </c>
      <c r="E248">
        <f t="shared" si="17"/>
        <v>9057.213560272354</v>
      </c>
      <c r="F248" s="6">
        <f>I248*NORMDIST(-I248*SQRT(A248)/'Input-Graph'!$K$21,0,1,1)</f>
        <v>2277.552129506213</v>
      </c>
      <c r="G248" s="6">
        <f>-('Input-Graph'!$K$21*EXP(Intermediate!J248*Intermediate!A248/(2*'Input-Graph'!$K$21*'Input-Graph'!$K$21))/SQRT(2*PI()*Intermediate!A248))</f>
        <v>-13891.338262294403</v>
      </c>
      <c r="H248">
        <f t="shared" si="18"/>
        <v>3118.190748819181</v>
      </c>
      <c r="I248">
        <f>'Input-Graph'!$K$20-'Input-Graph'!$N$14/Intermediate!K248</f>
        <v>5155.500000000007</v>
      </c>
      <c r="J248">
        <f t="shared" si="15"/>
        <v>-26579180.250000075</v>
      </c>
      <c r="K248">
        <f>('Input-Graph'!$N$5-((2*'Input-Graph'!A252/'Input-Graph'!$N$7)+'Input-Graph'!$N$8))*'Input-Graph'!$N$6</f>
        <v>2297.999999999998</v>
      </c>
    </row>
    <row r="249" spans="1:11" ht="12.75">
      <c r="A249" s="4">
        <f>'Input-Graph'!$K$21+'Input-Graph'!$K$27/'Input-Graph'!A253</f>
        <v>2777031051.8095207</v>
      </c>
      <c r="B249">
        <f>SQRT('Input-Graph'!$K$21/(2*PI()))*'Input-Graph'!$K$27*EXP(J249/(2*'Input-Graph'!$K$21))/('Input-Graph'!A253*A249)</f>
        <v>5659.713311113954</v>
      </c>
      <c r="C249">
        <f t="shared" si="16"/>
        <v>-2332.205113369512</v>
      </c>
      <c r="D249">
        <f>POWER('Input-Graph'!$K$21,1.5)*EXP(J249/(2*'Input-Graph'!$K$21))/(A249*SQRT(2*PI()))</f>
        <v>11404.46868386293</v>
      </c>
      <c r="E249">
        <f t="shared" si="17"/>
        <v>9072.263570493418</v>
      </c>
      <c r="F249" s="6">
        <f>I249*NORMDIST(-I249*SQRT(A249)/'Input-Graph'!$K$21,0,1,1)</f>
        <v>2277.7488626060776</v>
      </c>
      <c r="G249" s="6">
        <f>-('Input-Graph'!$K$21*EXP(Intermediate!J249*Intermediate!A249/(2*'Input-Graph'!$K$21*'Input-Graph'!$K$21))/SQRT(2*PI()*Intermediate!A249))</f>
        <v>-13900.710057337274</v>
      </c>
      <c r="H249">
        <f t="shared" si="18"/>
        <v>3109.015686876177</v>
      </c>
      <c r="I249">
        <f>'Input-Graph'!$K$20-'Input-Graph'!$N$14/Intermediate!K249</f>
        <v>5155.500000000007</v>
      </c>
      <c r="J249">
        <f t="shared" si="15"/>
        <v>-26579180.250000075</v>
      </c>
      <c r="K249">
        <f>('Input-Graph'!$N$5-((2*'Input-Graph'!A253/'Input-Graph'!$N$7)+'Input-Graph'!$N$8))*'Input-Graph'!$N$6</f>
        <v>2295.999999999998</v>
      </c>
    </row>
    <row r="250" spans="1:11" ht="12.75">
      <c r="A250" s="4">
        <f>'Input-Graph'!$K$21+'Input-Graph'!$K$27/'Input-Graph'!A254</f>
        <v>2773390483.592882</v>
      </c>
      <c r="B250">
        <f>SQRT('Input-Graph'!$K$21/(2*PI()))*'Input-Graph'!$K$27*EXP(J250/(2*'Input-Graph'!$K$21))/('Input-Graph'!A254*A250)</f>
        <v>5644.742917848477</v>
      </c>
      <c r="C250">
        <f t="shared" si="16"/>
        <v>-2332.205113369512</v>
      </c>
      <c r="D250">
        <f>POWER('Input-Graph'!$K$21,1.5)*EXP(J250/(2*'Input-Graph'!$K$21))/(A250*SQRT(2*PI()))</f>
        <v>11419.439077128409</v>
      </c>
      <c r="E250">
        <f t="shared" si="17"/>
        <v>9087.233963758896</v>
      </c>
      <c r="F250" s="6">
        <f>I250*NORMDIST(-I250*SQRT(A250)/'Input-Graph'!$K$21,0,1,1)</f>
        <v>2277.9441717441414</v>
      </c>
      <c r="G250" s="6">
        <f>-('Input-Graph'!$K$21*EXP(Intermediate!J250*Intermediate!A250/(2*'Input-Graph'!$K$21*'Input-Graph'!$K$21))/SQRT(2*PI()*Intermediate!A250))</f>
        <v>-13910.026015426944</v>
      </c>
      <c r="H250">
        <f t="shared" si="18"/>
        <v>3099.8950379245707</v>
      </c>
      <c r="I250">
        <f>'Input-Graph'!$K$20-'Input-Graph'!$N$14/Intermediate!K250</f>
        <v>5155.500000000007</v>
      </c>
      <c r="J250">
        <f t="shared" si="15"/>
        <v>-26579180.250000075</v>
      </c>
      <c r="K250">
        <f>('Input-Graph'!$N$5-((2*'Input-Graph'!A254/'Input-Graph'!$N$7)+'Input-Graph'!$N$8))*'Input-Graph'!$N$6</f>
        <v>2293.999999999998</v>
      </c>
    </row>
    <row r="251" spans="1:11" ht="12.75">
      <c r="A251" s="4">
        <f>'Input-Graph'!$K$21+'Input-Graph'!$K$27/'Input-Graph'!A255</f>
        <v>2769778581.2677135</v>
      </c>
      <c r="B251">
        <f>SQRT('Input-Graph'!$K$21/(2*PI()))*'Input-Graph'!$K$27*EXP(J251/(2*'Input-Graph'!$K$21))/('Input-Graph'!A255*A251)</f>
        <v>5629.8515114256825</v>
      </c>
      <c r="C251">
        <f t="shared" si="16"/>
        <v>-2332.205113369512</v>
      </c>
      <c r="D251">
        <f>POWER('Input-Graph'!$K$21,1.5)*EXP(J251/(2*'Input-Graph'!$K$21))/(A251*SQRT(2*PI()))</f>
        <v>11434.3304835512</v>
      </c>
      <c r="E251">
        <f t="shared" si="17"/>
        <v>9102.12537018169</v>
      </c>
      <c r="F251" s="6">
        <f>I251*NORMDIST(-I251*SQRT(A251)/'Input-Graph'!$K$21,0,1,1)</f>
        <v>2278.138072447574</v>
      </c>
      <c r="G251" s="6">
        <f>-('Input-Graph'!$K$21*EXP(Intermediate!J251*Intermediate!A251/(2*'Input-Graph'!$K$21*'Input-Graph'!$K$21))/SQRT(2*PI()*Intermediate!A251))</f>
        <v>-13919.286640289472</v>
      </c>
      <c r="H251">
        <f t="shared" si="18"/>
        <v>3090.8283137654726</v>
      </c>
      <c r="I251">
        <f>'Input-Graph'!$K$20-'Input-Graph'!$N$14/Intermediate!K251</f>
        <v>5155.500000000007</v>
      </c>
      <c r="J251">
        <f t="shared" si="15"/>
        <v>-26579180.250000075</v>
      </c>
      <c r="K251">
        <f>('Input-Graph'!$N$5-((2*'Input-Graph'!A255/'Input-Graph'!$N$7)+'Input-Graph'!$N$8))*'Input-Graph'!$N$6</f>
        <v>2291.999999999998</v>
      </c>
    </row>
    <row r="252" spans="1:11" ht="12.75">
      <c r="A252" s="4">
        <f>'Input-Graph'!$K$21+'Input-Graph'!$K$27/'Input-Graph'!A256</f>
        <v>2766195007.588232</v>
      </c>
      <c r="B252">
        <f>SQRT('Input-Graph'!$K$21/(2*PI()))*'Input-Graph'!$K$27*EXP(J252/(2*'Input-Graph'!$K$21))/('Input-Graph'!A256*A252)</f>
        <v>5615.038468364389</v>
      </c>
      <c r="C252">
        <f t="shared" si="16"/>
        <v>-2332.205113369512</v>
      </c>
      <c r="D252">
        <f>POWER('Input-Graph'!$K$21,1.5)*EXP(J252/(2*'Input-Graph'!$K$21))/(A252*SQRT(2*PI()))</f>
        <v>11449.143526612497</v>
      </c>
      <c r="E252">
        <f t="shared" si="17"/>
        <v>9116.938413242984</v>
      </c>
      <c r="F252" s="6">
        <f>I252*NORMDIST(-I252*SQRT(A252)/'Input-Graph'!$K$21,0,1,1)</f>
        <v>2278.330580017031</v>
      </c>
      <c r="G252" s="6">
        <f>-('Input-Graph'!$K$21*EXP(Intermediate!J252*Intermediate!A252/(2*'Input-Graph'!$K$21*'Input-Graph'!$K$21))/SQRT(2*PI()*Intermediate!A252))</f>
        <v>-13928.492429529939</v>
      </c>
      <c r="H252">
        <f t="shared" si="18"/>
        <v>3081.815032094466</v>
      </c>
      <c r="I252">
        <f>'Input-Graph'!$K$20-'Input-Graph'!$N$14/Intermediate!K252</f>
        <v>5155.500000000007</v>
      </c>
      <c r="J252">
        <f t="shared" si="15"/>
        <v>-26579180.250000075</v>
      </c>
      <c r="K252">
        <f>('Input-Graph'!$N$5-((2*'Input-Graph'!A256/'Input-Graph'!$N$7)+'Input-Graph'!$N$8))*'Input-Graph'!$N$6</f>
        <v>2289.999999999998</v>
      </c>
    </row>
    <row r="253" spans="1:11" ht="12.75">
      <c r="A253" s="4">
        <f>'Input-Graph'!$K$21+'Input-Graph'!$K$27/'Input-Graph'!A257</f>
        <v>2762639430.5781217</v>
      </c>
      <c r="B253">
        <f>SQRT('Input-Graph'!$K$21/(2*PI()))*'Input-Graph'!$K$27*EXP(J253/(2*'Input-Graph'!$K$21))/('Input-Graph'!A257*A253)</f>
        <v>5600.3031717281</v>
      </c>
      <c r="C253">
        <f t="shared" si="16"/>
        <v>-2332.205113369512</v>
      </c>
      <c r="D253">
        <f>POWER('Input-Graph'!$K$21,1.5)*EXP(J253/(2*'Input-Graph'!$K$21))/(A253*SQRT(2*PI()))</f>
        <v>11463.878823248786</v>
      </c>
      <c r="E253">
        <f t="shared" si="17"/>
        <v>9131.673709879273</v>
      </c>
      <c r="F253" s="6">
        <f>I253*NORMDIST(-I253*SQRT(A253)/'Input-Graph'!$K$21,0,1,1)</f>
        <v>2278.5217095307944</v>
      </c>
      <c r="G253" s="6">
        <f>-('Input-Graph'!$K$21*EXP(Intermediate!J253*Intermediate!A253/(2*'Input-Graph'!$K$21*'Input-Graph'!$K$21))/SQRT(2*PI()*Intermediate!A253))</f>
        <v>-13937.643874726402</v>
      </c>
      <c r="H253">
        <f t="shared" si="18"/>
        <v>3072.8547164117645</v>
      </c>
      <c r="I253">
        <f>'Input-Graph'!$K$20-'Input-Graph'!$N$14/Intermediate!K253</f>
        <v>5155.500000000007</v>
      </c>
      <c r="J253">
        <f t="shared" si="15"/>
        <v>-26579180.250000075</v>
      </c>
      <c r="K253">
        <f>('Input-Graph'!$N$5-((2*'Input-Graph'!A257/'Input-Graph'!$N$7)+'Input-Graph'!$N$8))*'Input-Graph'!$N$6</f>
        <v>2287.999999999998</v>
      </c>
    </row>
    <row r="254" spans="1:11" ht="12.75">
      <c r="A254" s="4">
        <f>'Input-Graph'!$K$21+'Input-Graph'!$K$27/'Input-Graph'!A258</f>
        <v>2759111523.4280124</v>
      </c>
      <c r="B254">
        <f>SQRT('Input-Graph'!$K$21/(2*PI()))*'Input-Graph'!$K$27*EXP(J254/(2*'Input-Graph'!$K$21))/('Input-Graph'!A258*A254)</f>
        <v>5585.645011039373</v>
      </c>
      <c r="C254">
        <f t="shared" si="16"/>
        <v>-2332.205113369512</v>
      </c>
      <c r="D254">
        <f>POWER('Input-Graph'!$K$21,1.5)*EXP(J254/(2*'Input-Graph'!$K$21))/(A254*SQRT(2*PI()))</f>
        <v>11478.536983937514</v>
      </c>
      <c r="E254">
        <f t="shared" si="17"/>
        <v>9146.331870568003</v>
      </c>
      <c r="F254" s="6">
        <f>I254*NORMDIST(-I254*SQRT(A254)/'Input-Graph'!$K$21,0,1,1)</f>
        <v>2278.711475848824</v>
      </c>
      <c r="G254" s="6">
        <f>-('Input-Graph'!$K$21*EXP(Intermediate!J254*Intermediate!A254/(2*'Input-Graph'!$K$21*'Input-Graph'!$K$21))/SQRT(2*PI()*Intermediate!A254))</f>
        <v>-13946.741461522142</v>
      </c>
      <c r="H254">
        <f t="shared" si="18"/>
        <v>3063.9468959340593</v>
      </c>
      <c r="I254">
        <f>'Input-Graph'!$K$20-'Input-Graph'!$N$14/Intermediate!K254</f>
        <v>5155.500000000007</v>
      </c>
      <c r="J254">
        <f t="shared" si="15"/>
        <v>-26579180.250000075</v>
      </c>
      <c r="K254">
        <f>('Input-Graph'!$N$5-((2*'Input-Graph'!A258/'Input-Graph'!$N$7)+'Input-Graph'!$N$8))*'Input-Graph'!$N$6</f>
        <v>2285.999999999998</v>
      </c>
    </row>
    <row r="255" spans="1:11" ht="12.75">
      <c r="A255" s="4">
        <f>'Input-Graph'!$K$21+'Input-Graph'!$K$27/'Input-Graph'!A259</f>
        <v>2755610964.3953457</v>
      </c>
      <c r="B255">
        <f>SQRT('Input-Graph'!$K$21/(2*PI()))*'Input-Graph'!$K$27*EXP(J255/(2*'Input-Graph'!$K$21))/('Input-Graph'!A259*A255)</f>
        <v>5571.063382195497</v>
      </c>
      <c r="C255">
        <f t="shared" si="16"/>
        <v>-2332.205113369512</v>
      </c>
      <c r="D255">
        <f>POWER('Input-Graph'!$K$21,1.5)*EXP(J255/(2*'Input-Graph'!$K$21))/(A255*SQRT(2*PI()))</f>
        <v>11493.118612781387</v>
      </c>
      <c r="E255">
        <f t="shared" si="17"/>
        <v>9160.913499411876</v>
      </c>
      <c r="F255" s="6">
        <f>I255*NORMDIST(-I255*SQRT(A255)/'Input-Graph'!$K$21,0,1,1)</f>
        <v>2278.8998936167195</v>
      </c>
      <c r="G255" s="6">
        <f>-('Input-Graph'!$K$21*EXP(Intermediate!J255*Intermediate!A255/(2*'Input-Graph'!$K$21*'Input-Graph'!$K$21))/SQRT(2*PI()*Intermediate!A255))</f>
        <v>-13955.785669716177</v>
      </c>
      <c r="H255">
        <f t="shared" si="18"/>
        <v>3055.091105507916</v>
      </c>
      <c r="I255">
        <f>'Input-Graph'!$K$20-'Input-Graph'!$N$14/Intermediate!K255</f>
        <v>5155.500000000007</v>
      </c>
      <c r="J255">
        <f t="shared" si="15"/>
        <v>-26579180.250000075</v>
      </c>
      <c r="K255">
        <f>('Input-Graph'!$N$5-((2*'Input-Graph'!A259/'Input-Graph'!$N$7)+'Input-Graph'!$N$8))*'Input-Graph'!$N$6</f>
        <v>2283.999999999998</v>
      </c>
    </row>
    <row r="256" spans="1:11" ht="12.75">
      <c r="A256" s="4">
        <f>'Input-Graph'!$K$21+'Input-Graph'!$K$27/'Input-Graph'!A260</f>
        <v>2752137436.70656</v>
      </c>
      <c r="B256">
        <f>SQRT('Input-Graph'!$K$21/(2*PI()))*'Input-Graph'!$K$27*EXP(J256/(2*'Input-Graph'!$K$21))/('Input-Graph'!A260*A256)</f>
        <v>5556.557687385518</v>
      </c>
      <c r="C256">
        <f t="shared" si="16"/>
        <v>-2332.205113369512</v>
      </c>
      <c r="D256">
        <f>POWER('Input-Graph'!$K$21,1.5)*EXP(J256/(2*'Input-Graph'!$K$21))/(A256*SQRT(2*PI()))</f>
        <v>11507.624307591368</v>
      </c>
      <c r="E256">
        <f t="shared" si="17"/>
        <v>9175.419194221857</v>
      </c>
      <c r="F256" s="6">
        <f>I256*NORMDIST(-I256*SQRT(A256)/'Input-Graph'!$K$21,0,1,1)</f>
        <v>2279.086977269591</v>
      </c>
      <c r="G256" s="6">
        <f>-('Input-Graph'!$K$21*EXP(Intermediate!J256*Intermediate!A256/(2*'Input-Graph'!$K$21*'Input-Graph'!$K$21))/SQRT(2*PI()*Intermediate!A256))</f>
        <v>-13964.776973352089</v>
      </c>
      <c r="H256">
        <f t="shared" si="18"/>
        <v>3046.286885524876</v>
      </c>
      <c r="I256">
        <f>'Input-Graph'!$K$20-'Input-Graph'!$N$14/Intermediate!K256</f>
        <v>5155.500000000007</v>
      </c>
      <c r="J256">
        <f t="shared" si="15"/>
        <v>-26579180.250000075</v>
      </c>
      <c r="K256">
        <f>('Input-Graph'!$N$5-((2*'Input-Graph'!A260/'Input-Graph'!$N$7)+'Input-Graph'!$N$8))*'Input-Graph'!$N$6</f>
        <v>2281.9999999999977</v>
      </c>
    </row>
    <row r="257" spans="1:11" ht="12.75">
      <c r="A257" s="4">
        <f>'Input-Graph'!$K$21+'Input-Graph'!$K$27/'Input-Graph'!A261</f>
        <v>2748690628.461535</v>
      </c>
      <c r="B257">
        <f>SQRT('Input-Graph'!$K$21/(2*PI()))*'Input-Graph'!$K$27*EXP(J257/(2*'Input-Graph'!$K$21))/('Input-Graph'!A261*A257)</f>
        <v>5542.127335008517</v>
      </c>
      <c r="C257">
        <f t="shared" si="16"/>
        <v>-2332.205113369512</v>
      </c>
      <c r="D257">
        <f>POWER('Input-Graph'!$K$21,1.5)*EXP(J257/(2*'Input-Graph'!$K$21))/(A257*SQRT(2*PI()))</f>
        <v>11522.05465996837</v>
      </c>
      <c r="E257">
        <f t="shared" si="17"/>
        <v>9189.849546598856</v>
      </c>
      <c r="F257" s="6">
        <f>I257*NORMDIST(-I257*SQRT(A257)/'Input-Graph'!$K$21,0,1,1)</f>
        <v>2279.272741035856</v>
      </c>
      <c r="G257" s="6">
        <f>-('Input-Graph'!$K$21*EXP(Intermediate!J257*Intermediate!A257/(2*'Input-Graph'!$K$21*'Input-Graph'!$K$21))/SQRT(2*PI()*Intermediate!A257))</f>
        <v>-13973.71584080524</v>
      </c>
      <c r="H257">
        <f t="shared" si="18"/>
        <v>3037.5337818379903</v>
      </c>
      <c r="I257">
        <f>'Input-Graph'!$K$20-'Input-Graph'!$N$14/Intermediate!K257</f>
        <v>5155.500000000007</v>
      </c>
      <c r="J257">
        <f t="shared" si="15"/>
        <v>-26579180.250000075</v>
      </c>
      <c r="K257">
        <f>('Input-Graph'!$N$5-((2*'Input-Graph'!A261/'Input-Graph'!$N$7)+'Input-Graph'!$N$8))*'Input-Graph'!$N$6</f>
        <v>2279.9999999999977</v>
      </c>
    </row>
    <row r="258" spans="1:11" ht="12.75">
      <c r="A258" s="4">
        <f>'Input-Graph'!$K$21+'Input-Graph'!$K$27/'Input-Graph'!A262</f>
        <v>2745270232.5402265</v>
      </c>
      <c r="B258">
        <f>SQRT('Input-Graph'!$K$21/(2*PI()))*'Input-Graph'!$K$27*EXP(J258/(2*'Input-Graph'!$K$21))/('Input-Graph'!A262*A258)</f>
        <v>5527.771739593204</v>
      </c>
      <c r="C258">
        <f t="shared" si="16"/>
        <v>-2332.205113369512</v>
      </c>
      <c r="D258">
        <f>POWER('Input-Graph'!$K$21,1.5)*EXP(J258/(2*'Input-Graph'!$K$21))/(A258*SQRT(2*PI()))</f>
        <v>11536.410255383682</v>
      </c>
      <c r="E258">
        <f t="shared" si="17"/>
        <v>9204.205142014169</v>
      </c>
      <c r="F258" s="6">
        <f>I258*NORMDIST(-I258*SQRT(A258)/'Input-Graph'!$K$21,0,1,1)</f>
        <v>2279.4571989409437</v>
      </c>
      <c r="G258" s="6">
        <f>-('Input-Graph'!$K$21*EXP(Intermediate!J258*Intermediate!A258/(2*'Input-Graph'!$K$21*'Input-Graph'!$K$21))/SQRT(2*PI()*Intermediate!A258))</f>
        <v>-13982.602734868373</v>
      </c>
      <c r="H258">
        <f t="shared" si="18"/>
        <v>3028.831345679946</v>
      </c>
      <c r="I258">
        <f>'Input-Graph'!$K$20-'Input-Graph'!$N$14/Intermediate!K258</f>
        <v>5155.500000000007</v>
      </c>
      <c r="J258">
        <f t="shared" si="15"/>
        <v>-26579180.250000075</v>
      </c>
      <c r="K258">
        <f>('Input-Graph'!$N$5-((2*'Input-Graph'!A262/'Input-Graph'!$N$7)+'Input-Graph'!$N$8))*'Input-Graph'!$N$6</f>
        <v>2277.999999999998</v>
      </c>
    </row>
    <row r="259" spans="1:11" ht="12.75">
      <c r="A259" s="4">
        <f>'Input-Graph'!$K$21+'Input-Graph'!$K$27/'Input-Graph'!A263</f>
        <v>2741875946.511447</v>
      </c>
      <c r="B259">
        <f>SQRT('Input-Graph'!$K$21/(2*PI()))*'Input-Graph'!$K$27*EXP(J259/(2*'Input-Graph'!$K$21))/('Input-Graph'!A263*A259)</f>
        <v>5513.490321718723</v>
      </c>
      <c r="C259">
        <f t="shared" si="16"/>
        <v>-2332.205113369512</v>
      </c>
      <c r="D259">
        <f>POWER('Input-Graph'!$K$21,1.5)*EXP(J259/(2*'Input-Graph'!$K$21))/(A259*SQRT(2*PI()))</f>
        <v>11550.691673258163</v>
      </c>
      <c r="E259">
        <f t="shared" si="17"/>
        <v>9218.48655988865</v>
      </c>
      <c r="F259" s="6">
        <f>I259*NORMDIST(-I259*SQRT(A259)/'Input-Graph'!$K$21,0,1,1)</f>
        <v>2279.640364810924</v>
      </c>
      <c r="G259" s="6">
        <f>-('Input-Graph'!$K$21*EXP(Intermediate!J259*Intermediate!A259/(2*'Input-Graph'!$K$21*'Input-Graph'!$K$21))/SQRT(2*PI()*Intermediate!A259))</f>
        <v>-13991.438112835636</v>
      </c>
      <c r="H259">
        <f t="shared" si="18"/>
        <v>3020.17913358266</v>
      </c>
      <c r="I259">
        <f>'Input-Graph'!$K$20-'Input-Graph'!$N$14/Intermediate!K259</f>
        <v>5155.500000000007</v>
      </c>
      <c r="J259">
        <f aca="true" t="shared" si="19" ref="J259:J322">-I259*I259</f>
        <v>-26579180.250000075</v>
      </c>
      <c r="K259">
        <f>('Input-Graph'!$N$5-((2*'Input-Graph'!A263/'Input-Graph'!$N$7)+'Input-Graph'!$N$8))*'Input-Graph'!$N$6</f>
        <v>2275.999999999998</v>
      </c>
    </row>
    <row r="260" spans="1:11" ht="12.75">
      <c r="A260" s="4">
        <f>'Input-Graph'!$K$21+'Input-Graph'!$K$27/'Input-Graph'!A264</f>
        <v>2738507472.5437226</v>
      </c>
      <c r="B260">
        <f>SQRT('Input-Graph'!$K$21/(2*PI()))*'Input-Graph'!$K$27*EXP(J260/(2*'Input-Graph'!$K$21))/('Input-Graph'!A264*A260)</f>
        <v>5499.2825079367</v>
      </c>
      <c r="C260">
        <f t="shared" si="16"/>
        <v>-2332.205113369512</v>
      </c>
      <c r="D260">
        <f>POWER('Input-Graph'!$K$21,1.5)*EXP(J260/(2*'Input-Graph'!$K$21))/(A260*SQRT(2*PI()))</f>
        <v>11564.899487040188</v>
      </c>
      <c r="E260">
        <f t="shared" si="17"/>
        <v>9232.694373670674</v>
      </c>
      <c r="F260" s="6">
        <f>I260*NORMDIST(-I260*SQRT(A260)/'Input-Graph'!$K$21,0,1,1)</f>
        <v>2279.8222522760607</v>
      </c>
      <c r="G260" s="6">
        <f>-('Input-Graph'!$K$21*EXP(Intermediate!J260*Intermediate!A260/(2*'Input-Graph'!$K$21*'Input-Graph'!$K$21))/SQRT(2*PI()*Intermediate!A260))</f>
        <v>-14000.222426585082</v>
      </c>
      <c r="H260">
        <f t="shared" si="18"/>
        <v>3011.576707298351</v>
      </c>
      <c r="I260">
        <f>'Input-Graph'!$K$20-'Input-Graph'!$N$14/Intermediate!K260</f>
        <v>5155.500000000007</v>
      </c>
      <c r="J260">
        <f t="shared" si="19"/>
        <v>-26579180.250000075</v>
      </c>
      <c r="K260">
        <f>('Input-Graph'!$N$5-((2*'Input-Graph'!A264/'Input-Graph'!$N$7)+'Input-Graph'!$N$8))*'Input-Graph'!$N$6</f>
        <v>2273.999999999998</v>
      </c>
    </row>
    <row r="261" spans="1:11" ht="12.75">
      <c r="A261" s="4">
        <f>'Input-Graph'!$K$21+'Input-Graph'!$K$27/'Input-Graph'!A265</f>
        <v>2735164517.318178</v>
      </c>
      <c r="B261">
        <f>SQRT('Input-Graph'!$K$21/(2*PI()))*'Input-Graph'!$K$27*EXP(J261/(2*'Input-Graph'!$K$21))/('Input-Graph'!A265*A261)</f>
        <v>5485.147730694487</v>
      </c>
      <c r="C261">
        <f t="shared" si="16"/>
        <v>-2332.205113369512</v>
      </c>
      <c r="D261">
        <f>POWER('Input-Graph'!$K$21,1.5)*EXP(J261/(2*'Input-Graph'!$K$21))/(A261*SQRT(2*PI()))</f>
        <v>11579.0342642824</v>
      </c>
      <c r="E261">
        <f t="shared" si="17"/>
        <v>9246.829150912887</v>
      </c>
      <c r="F261" s="6">
        <f>I261*NORMDIST(-I261*SQRT(A261)/'Input-Graph'!$K$21,0,1,1)</f>
        <v>2280.0028747742817</v>
      </c>
      <c r="G261" s="6">
        <f>-('Input-Graph'!$K$21*EXP(Intermediate!J261*Intermediate!A261/(2*'Input-Graph'!$K$21*'Input-Graph'!$K$21))/SQRT(2*PI()*Intermediate!A261))</f>
        <v>-14008.956122659665</v>
      </c>
      <c r="H261">
        <f t="shared" si="18"/>
        <v>3003.0236337219885</v>
      </c>
      <c r="I261">
        <f>'Input-Graph'!$K$20-'Input-Graph'!$N$14/Intermediate!K261</f>
        <v>5155.500000000007</v>
      </c>
      <c r="J261">
        <f t="shared" si="19"/>
        <v>-26579180.250000075</v>
      </c>
      <c r="K261">
        <f>('Input-Graph'!$N$5-((2*'Input-Graph'!A265/'Input-Graph'!$N$7)+'Input-Graph'!$N$8))*'Input-Graph'!$N$6</f>
        <v>2271.9999999999977</v>
      </c>
    </row>
    <row r="262" spans="1:11" ht="12.75">
      <c r="A262" s="4">
        <f>'Input-Graph'!$K$21+'Input-Graph'!$K$27/'Input-Graph'!A266</f>
        <v>2731846791.9433928</v>
      </c>
      <c r="B262">
        <f>SQRT('Input-Graph'!$K$21/(2*PI()))*'Input-Graph'!$K$27*EXP(J262/(2*'Input-Graph'!$K$21))/('Input-Graph'!A266*A262)</f>
        <v>5471.0854282595865</v>
      </c>
      <c r="C262">
        <f t="shared" si="16"/>
        <v>-2332.205113369512</v>
      </c>
      <c r="D262">
        <f>POWER('Input-Graph'!$K$21,1.5)*EXP(J262/(2*'Input-Graph'!$K$21))/(A262*SQRT(2*PI()))</f>
        <v>11593.096566717299</v>
      </c>
      <c r="E262">
        <f t="shared" si="17"/>
        <v>9260.891453347787</v>
      </c>
      <c r="F262" s="6">
        <f>I262*NORMDIST(-I262*SQRT(A262)/'Input-Graph'!$K$21,0,1,1)</f>
        <v>2280.182245554585</v>
      </c>
      <c r="G262" s="6">
        <f>-('Input-Graph'!$K$21*EXP(Intermediate!J262*Intermediate!A262/(2*'Input-Graph'!$K$21*'Input-Graph'!$K$21))/SQRT(2*PI()*Intermediate!A262))</f>
        <v>-14017.639642346772</v>
      </c>
      <c r="H262">
        <f t="shared" si="18"/>
        <v>2994.519484815186</v>
      </c>
      <c r="I262">
        <f>'Input-Graph'!$K$20-'Input-Graph'!$N$14/Intermediate!K262</f>
        <v>5155.500000000007</v>
      </c>
      <c r="J262">
        <f t="shared" si="19"/>
        <v>-26579180.250000075</v>
      </c>
      <c r="K262">
        <f>('Input-Graph'!$N$5-((2*'Input-Graph'!A266/'Input-Graph'!$N$7)+'Input-Graph'!$N$8))*'Input-Graph'!$N$6</f>
        <v>2269.9999999999977</v>
      </c>
    </row>
    <row r="263" spans="1:11" ht="12.75">
      <c r="A263" s="4">
        <f>'Input-Graph'!$K$21+'Input-Graph'!$K$27/'Input-Graph'!A267</f>
        <v>2728554011.872177</v>
      </c>
      <c r="B263">
        <f>SQRT('Input-Graph'!$K$21/(2*PI()))*'Input-Graph'!$K$27*EXP(J263/(2*'Input-Graph'!$K$21))/('Input-Graph'!A267*A263)</f>
        <v>5457.095044645236</v>
      </c>
      <c r="C263">
        <f t="shared" si="16"/>
        <v>-2332.205113369512</v>
      </c>
      <c r="D263">
        <f>POWER('Input-Graph'!$K$21,1.5)*EXP(J263/(2*'Input-Graph'!$K$21))/(A263*SQRT(2*PI()))</f>
        <v>11607.086950331648</v>
      </c>
      <c r="E263">
        <f t="shared" si="17"/>
        <v>9274.881836962137</v>
      </c>
      <c r="F263" s="6">
        <f>I263*NORMDIST(-I263*SQRT(A263)/'Input-Graph'!$K$21,0,1,1)</f>
        <v>2280.360377680363</v>
      </c>
      <c r="G263" s="6">
        <f>-('Input-Graph'!$K$21*EXP(Intermediate!J263*Intermediate!A263/(2*'Input-Graph'!$K$21*'Input-Graph'!$K$21))/SQRT(2*PI()*Intermediate!A263))</f>
        <v>-14026.273421756314</v>
      </c>
      <c r="H263">
        <f t="shared" si="18"/>
        <v>2986.063837531421</v>
      </c>
      <c r="I263">
        <f>'Input-Graph'!$K$20-'Input-Graph'!$N$14/Intermediate!K263</f>
        <v>5155.500000000007</v>
      </c>
      <c r="J263">
        <f t="shared" si="19"/>
        <v>-26579180.250000075</v>
      </c>
      <c r="K263">
        <f>('Input-Graph'!$N$5-((2*'Input-Graph'!A267/'Input-Graph'!$N$7)+'Input-Graph'!$N$8))*'Input-Graph'!$N$6</f>
        <v>2267.9999999999977</v>
      </c>
    </row>
    <row r="264" spans="1:11" ht="12.75">
      <c r="A264" s="4">
        <f>'Input-Graph'!$K$21+'Input-Graph'!$K$27/'Input-Graph'!A268</f>
        <v>2725285896.820221</v>
      </c>
      <c r="B264">
        <f>SQRT('Input-Graph'!$K$21/(2*PI()))*'Input-Graph'!$K$27*EXP(J264/(2*'Input-Graph'!$K$21))/('Input-Graph'!A268*A264)</f>
        <v>5443.176029537134</v>
      </c>
      <c r="C264">
        <f t="shared" si="16"/>
        <v>-2332.205113369512</v>
      </c>
      <c r="D264">
        <f>POWER('Input-Graph'!$K$21,1.5)*EXP(J264/(2*'Input-Graph'!$K$21))/(A264*SQRT(2*PI()))</f>
        <v>11621.005965439754</v>
      </c>
      <c r="E264">
        <f t="shared" si="17"/>
        <v>9288.800852070242</v>
      </c>
      <c r="F264" s="6">
        <f>I264*NORMDIST(-I264*SQRT(A264)/'Input-Graph'!$K$21,0,1,1)</f>
        <v>2280.5372840326622</v>
      </c>
      <c r="G264" s="6">
        <f>-('Input-Graph'!$K$21*EXP(Intermediate!J264*Intermediate!A264/(2*'Input-Graph'!$K$21*'Input-Graph'!$K$21))/SQRT(2*PI()*Intermediate!A264))</f>
        <v>-14034.857891897404</v>
      </c>
      <c r="H264">
        <f t="shared" si="18"/>
        <v>2977.6562737426375</v>
      </c>
      <c r="I264">
        <f>'Input-Graph'!$K$20-'Input-Graph'!$N$14/Intermediate!K264</f>
        <v>5155.500000000007</v>
      </c>
      <c r="J264">
        <f t="shared" si="19"/>
        <v>-26579180.250000075</v>
      </c>
      <c r="K264">
        <f>('Input-Graph'!$N$5-((2*'Input-Graph'!A268/'Input-Graph'!$N$7)+'Input-Graph'!$N$8))*'Input-Graph'!$N$6</f>
        <v>2265.9999999999977</v>
      </c>
    </row>
    <row r="265" spans="1:11" ht="12.75">
      <c r="A265" s="4">
        <f>'Input-Graph'!$K$21+'Input-Graph'!$K$27/'Input-Graph'!A269</f>
        <v>2722042170.6865635</v>
      </c>
      <c r="B265">
        <f>SQRT('Input-Graph'!$K$21/(2*PI()))*'Input-Graph'!$K$27*EXP(J265/(2*'Input-Graph'!$K$21))/('Input-Graph'!A269*A265)</f>
        <v>5429.327838221281</v>
      </c>
      <c r="C265">
        <f t="shared" si="16"/>
        <v>-2332.205113369512</v>
      </c>
      <c r="D265">
        <f>POWER('Input-Graph'!$K$21,1.5)*EXP(J265/(2*'Input-Graph'!$K$21))/(A265*SQRT(2*PI()))</f>
        <v>11634.854156755606</v>
      </c>
      <c r="E265">
        <f t="shared" si="17"/>
        <v>9302.649043386093</v>
      </c>
      <c r="F265" s="6">
        <f>I265*NORMDIST(-I265*SQRT(A265)/'Input-Graph'!$K$21,0,1,1)</f>
        <v>2280.712977313371</v>
      </c>
      <c r="G265" s="6">
        <f>-('Input-Graph'!$K$21*EXP(Intermediate!J265*Intermediate!A265/(2*'Input-Graph'!$K$21*'Input-Graph'!$K$21))/SQRT(2*PI()*Intermediate!A265))</f>
        <v>-14043.393478753665</v>
      </c>
      <c r="H265">
        <f t="shared" si="18"/>
        <v>2969.2963801670794</v>
      </c>
      <c r="I265">
        <f>'Input-Graph'!$K$20-'Input-Graph'!$N$14/Intermediate!K265</f>
        <v>5155.500000000007</v>
      </c>
      <c r="J265">
        <f t="shared" si="19"/>
        <v>-26579180.250000075</v>
      </c>
      <c r="K265">
        <f>('Input-Graph'!$N$5-((2*'Input-Graph'!A269/'Input-Graph'!$N$7)+'Input-Graph'!$N$8))*'Input-Graph'!$N$6</f>
        <v>2263.9999999999977</v>
      </c>
    </row>
    <row r="266" spans="1:11" ht="12.75">
      <c r="A266" s="4">
        <f>'Input-Graph'!$K$21+'Input-Graph'!$K$27/'Input-Graph'!A270</f>
        <v>2718822561.475833</v>
      </c>
      <c r="B266">
        <f>SQRT('Input-Graph'!$K$21/(2*PI()))*'Input-Graph'!$K$27*EXP(J266/(2*'Input-Graph'!$K$21))/('Input-Graph'!A270*A266)</f>
        <v>5415.549931512921</v>
      </c>
      <c r="C266">
        <f t="shared" si="16"/>
        <v>-2332.205113369512</v>
      </c>
      <c r="D266">
        <f>POWER('Input-Graph'!$K$21,1.5)*EXP(J266/(2*'Input-Graph'!$K$21))/(A266*SQRT(2*PI()))</f>
        <v>11648.632063463965</v>
      </c>
      <c r="E266">
        <f t="shared" si="17"/>
        <v>9316.426950094454</v>
      </c>
      <c r="F266" s="6">
        <f>I266*NORMDIST(-I266*SQRT(A266)/'Input-Graph'!$K$21,0,1,1)</f>
        <v>2280.887470048343</v>
      </c>
      <c r="G266" s="6">
        <f>-('Input-Graph'!$K$21*EXP(Intermediate!J266*Intermediate!A266/(2*'Input-Graph'!$K$21*'Input-Graph'!$K$21))/SQRT(2*PI()*Intermediate!A266))</f>
        <v>-14051.880603357196</v>
      </c>
      <c r="H266">
        <f t="shared" si="18"/>
        <v>2960.9837482985204</v>
      </c>
      <c r="I266">
        <f>'Input-Graph'!$K$20-'Input-Graph'!$N$14/Intermediate!K266</f>
        <v>5155.500000000007</v>
      </c>
      <c r="J266">
        <f t="shared" si="19"/>
        <v>-26579180.250000075</v>
      </c>
      <c r="K266">
        <f>('Input-Graph'!$N$5-((2*'Input-Graph'!A270/'Input-Graph'!$N$7)+'Input-Graph'!$N$8))*'Input-Graph'!$N$6</f>
        <v>2261.9999999999977</v>
      </c>
    </row>
    <row r="267" spans="1:11" ht="12.75">
      <c r="A267" s="4">
        <f>'Input-Graph'!$K$21+'Input-Graph'!$K$27/'Input-Graph'!A271</f>
        <v>2715626801.2222185</v>
      </c>
      <c r="B267">
        <f>SQRT('Input-Graph'!$K$21/(2*PI()))*'Input-Graph'!$K$27*EXP(J267/(2*'Input-Graph'!$K$21))/('Input-Graph'!A271*A267)</f>
        <v>5401.84177568656</v>
      </c>
      <c r="C267">
        <f t="shared" si="16"/>
        <v>-2332.205113369512</v>
      </c>
      <c r="D267">
        <f>POWER('Input-Graph'!$K$21,1.5)*EXP(J267/(2*'Input-Graph'!$K$21))/(A267*SQRT(2*PI()))</f>
        <v>11662.340219290327</v>
      </c>
      <c r="E267">
        <f t="shared" si="17"/>
        <v>9330.135105920814</v>
      </c>
      <c r="F267" s="6">
        <f>I267*NORMDIST(-I267*SQRT(A267)/'Input-Graph'!$K$21,0,1,1)</f>
        <v>2281.0607745904526</v>
      </c>
      <c r="G267" s="6">
        <f>-('Input-Graph'!$K$21*EXP(Intermediate!J267*Intermediate!A267/(2*'Input-Graph'!$K$21*'Input-Graph'!$K$21))/SQRT(2*PI()*Intermediate!A267))</f>
        <v>-14060.319681861201</v>
      </c>
      <c r="H267">
        <f t="shared" si="18"/>
        <v>2952.717974336625</v>
      </c>
      <c r="I267">
        <f>'Input-Graph'!$K$20-'Input-Graph'!$N$14/Intermediate!K267</f>
        <v>5155.500000000007</v>
      </c>
      <c r="J267">
        <f t="shared" si="19"/>
        <v>-26579180.250000075</v>
      </c>
      <c r="K267">
        <f>('Input-Graph'!$N$5-((2*'Input-Graph'!A271/'Input-Graph'!$N$7)+'Input-Graph'!$N$8))*'Input-Graph'!$N$6</f>
        <v>2259.9999999999977</v>
      </c>
    </row>
    <row r="268" spans="1:11" ht="12.75">
      <c r="A268" s="4">
        <f>'Input-Graph'!$K$21+'Input-Graph'!$K$27/'Input-Graph'!A272</f>
        <v>2712454625.9151254</v>
      </c>
      <c r="B268">
        <f>SQRT('Input-Graph'!$K$21/(2*PI()))*'Input-Graph'!$K$27*EXP(J268/(2*'Input-Graph'!$K$21))/('Input-Graph'!A272*A268)</f>
        <v>5388.202842407051</v>
      </c>
      <c r="C268">
        <f t="shared" si="16"/>
        <v>-2332.205113369512</v>
      </c>
      <c r="D268">
        <f>POWER('Input-Graph'!$K$21,1.5)*EXP(J268/(2*'Input-Graph'!$K$21))/(A268*SQRT(2*PI()))</f>
        <v>11675.979152569837</v>
      </c>
      <c r="E268">
        <f t="shared" si="17"/>
        <v>9343.774039200325</v>
      </c>
      <c r="F268" s="6">
        <f>I268*NORMDIST(-I268*SQRT(A268)/'Input-Graph'!$K$21,0,1,1)</f>
        <v>2281.2329031225877</v>
      </c>
      <c r="G268" s="6">
        <f>-('Input-Graph'!$K$21*EXP(Intermediate!J268*Intermediate!A268/(2*'Input-Graph'!$K$21*'Input-Graph'!$K$21))/SQRT(2*PI()*Intermediate!A268))</f>
        <v>-14068.711125611351</v>
      </c>
      <c r="H268">
        <f t="shared" si="18"/>
        <v>2944.4986591186153</v>
      </c>
      <c r="I268">
        <f>'Input-Graph'!$K$20-'Input-Graph'!$N$14/Intermediate!K268</f>
        <v>5155.500000000007</v>
      </c>
      <c r="J268">
        <f t="shared" si="19"/>
        <v>-26579180.250000075</v>
      </c>
      <c r="K268">
        <f>('Input-Graph'!$N$5-((2*'Input-Graph'!A272/'Input-Graph'!$N$7)+'Input-Graph'!$N$8))*'Input-Graph'!$N$6</f>
        <v>2257.9999999999977</v>
      </c>
    </row>
    <row r="269" spans="1:11" ht="12.75">
      <c r="A269" s="4">
        <f>'Input-Graph'!$K$21+'Input-Graph'!$K$27/'Input-Graph'!A273</f>
        <v>2709305775.426467</v>
      </c>
      <c r="B269">
        <f>SQRT('Input-Graph'!$K$21/(2*PI()))*'Input-Graph'!$K$27*EXP(J269/(2*'Input-Graph'!$K$21))/('Input-Graph'!A273*A269)</f>
        <v>5374.632608661712</v>
      </c>
      <c r="C269">
        <f t="shared" si="16"/>
        <v>-2332.205113369512</v>
      </c>
      <c r="D269">
        <f>POWER('Input-Graph'!$K$21,1.5)*EXP(J269/(2*'Input-Graph'!$K$21))/(A269*SQRT(2*PI()))</f>
        <v>11689.549386315175</v>
      </c>
      <c r="E269">
        <f t="shared" si="17"/>
        <v>9357.344272945662</v>
      </c>
      <c r="F269" s="6">
        <f>I269*NORMDIST(-I269*SQRT(A269)/'Input-Graph'!$K$21,0,1,1)</f>
        <v>2281.403867660582</v>
      </c>
      <c r="G269" s="6">
        <f>-('Input-Graph'!$K$21*EXP(Intermediate!J269*Intermediate!A269/(2*'Input-Graph'!$K$21*'Input-Graph'!$K$21))/SQRT(2*PI()*Intermediate!A269))</f>
        <v>-14077.055341215857</v>
      </c>
      <c r="H269">
        <f t="shared" si="18"/>
        <v>2936.3254080520983</v>
      </c>
      <c r="I269">
        <f>'Input-Graph'!$K$20-'Input-Graph'!$N$14/Intermediate!K269</f>
        <v>5155.500000000007</v>
      </c>
      <c r="J269">
        <f t="shared" si="19"/>
        <v>-26579180.250000075</v>
      </c>
      <c r="K269">
        <f>('Input-Graph'!$N$5-((2*'Input-Graph'!A273/'Input-Graph'!$N$7)+'Input-Graph'!$N$8))*'Input-Graph'!$N$6</f>
        <v>2255.9999999999977</v>
      </c>
    </row>
    <row r="270" spans="1:11" ht="12.75">
      <c r="A270" s="4">
        <f>'Input-Graph'!$K$21+'Input-Graph'!$K$27/'Input-Graph'!A274</f>
        <v>2706179993.4395566</v>
      </c>
      <c r="B270">
        <f>SQRT('Input-Graph'!$K$21/(2*PI()))*'Input-Graph'!$K$27*EXP(J270/(2*'Input-Graph'!$K$21))/('Input-Graph'!A274*A270)</f>
        <v>5361.13055669347</v>
      </c>
      <c r="C270">
        <f t="shared" si="16"/>
        <v>-2332.205113369512</v>
      </c>
      <c r="D270">
        <f>POWER('Input-Graph'!$K$21,1.5)*EXP(J270/(2*'Input-Graph'!$K$21))/(A270*SQRT(2*PI()))</f>
        <v>11703.051438283417</v>
      </c>
      <c r="E270">
        <f t="shared" si="17"/>
        <v>9370.846324913906</v>
      </c>
      <c r="F270" s="6">
        <f>I270*NORMDIST(-I270*SQRT(A270)/'Input-Graph'!$K$21,0,1,1)</f>
        <v>2281.5736800560826</v>
      </c>
      <c r="G270" s="6">
        <f>-('Input-Graph'!$K$21*EXP(Intermediate!J270*Intermediate!A270/(2*'Input-Graph'!$K$21*'Input-Graph'!$K$21))/SQRT(2*PI()*Intermediate!A270))</f>
        <v>-14085.352730614306</v>
      </c>
      <c r="H270">
        <f t="shared" si="18"/>
        <v>2928.1978310491522</v>
      </c>
      <c r="I270">
        <f>'Input-Graph'!$K$20-'Input-Graph'!$N$14/Intermediate!K270</f>
        <v>5155.500000000007</v>
      </c>
      <c r="J270">
        <f t="shared" si="19"/>
        <v>-26579180.250000075</v>
      </c>
      <c r="K270">
        <f>('Input-Graph'!$N$5-((2*'Input-Graph'!A274/'Input-Graph'!$N$7)+'Input-Graph'!$N$8))*'Input-Graph'!$N$6</f>
        <v>2253.9999999999977</v>
      </c>
    </row>
    <row r="271" spans="1:11" ht="12.75">
      <c r="A271" s="4">
        <f>'Input-Graph'!$K$21+'Input-Graph'!$K$27/'Input-Graph'!A275</f>
        <v>2703077027.3795586</v>
      </c>
      <c r="B271">
        <f>SQRT('Input-Graph'!$K$21/(2*PI()))*'Input-Graph'!$K$27*EXP(J271/(2*'Input-Graph'!$K$21))/('Input-Graph'!A275*A271)</f>
        <v>5347.696173935012</v>
      </c>
      <c r="C271">
        <f t="shared" si="16"/>
        <v>-2332.205113369512</v>
      </c>
      <c r="D271">
        <f>POWER('Input-Graph'!$K$21,1.5)*EXP(J271/(2*'Input-Graph'!$K$21))/(A271*SQRT(2*PI()))</f>
        <v>11716.485821041875</v>
      </c>
      <c r="E271">
        <f t="shared" si="17"/>
        <v>9384.280707672362</v>
      </c>
      <c r="F271" s="6">
        <f>I271*NORMDIST(-I271*SQRT(A271)/'Input-Graph'!$K$21,0,1,1)</f>
        <v>2281.7423519993645</v>
      </c>
      <c r="G271" s="6">
        <f>-('Input-Graph'!$K$21*EXP(Intermediate!J271*Intermediate!A271/(2*'Input-Graph'!$K$21*'Input-Graph'!$K$21))/SQRT(2*PI()*Intermediate!A271))</f>
        <v>-14093.603691145327</v>
      </c>
      <c r="H271">
        <f t="shared" si="18"/>
        <v>2920.1155424614117</v>
      </c>
      <c r="I271">
        <f>'Input-Graph'!$K$20-'Input-Graph'!$N$14/Intermediate!K271</f>
        <v>5155.500000000007</v>
      </c>
      <c r="J271">
        <f t="shared" si="19"/>
        <v>-26579180.250000075</v>
      </c>
      <c r="K271">
        <f>('Input-Graph'!$N$5-((2*'Input-Graph'!A275/'Input-Graph'!$N$7)+'Input-Graph'!$N$8))*'Input-Graph'!$N$6</f>
        <v>2251.9999999999973</v>
      </c>
    </row>
    <row r="272" spans="1:11" ht="12.75">
      <c r="A272" s="4">
        <f>'Input-Graph'!$K$21+'Input-Graph'!$K$27/'Input-Graph'!A276</f>
        <v>2699996628.345451</v>
      </c>
      <c r="B272">
        <f>SQRT('Input-Graph'!$K$21/(2*PI()))*'Input-Graph'!$K$27*EXP(J272/(2*'Input-Graph'!$K$21))/('Input-Graph'!A276*A272)</f>
        <v>5334.328952943929</v>
      </c>
      <c r="C272">
        <f t="shared" si="16"/>
        <v>-2332.205113369512</v>
      </c>
      <c r="D272">
        <f>POWER('Input-Graph'!$K$21,1.5)*EXP(J272/(2*'Input-Graph'!$K$21))/(A272*SQRT(2*PI()))</f>
        <v>11729.853042032957</v>
      </c>
      <c r="E272">
        <f t="shared" si="17"/>
        <v>9397.647928663446</v>
      </c>
      <c r="F272" s="6">
        <f>I272*NORMDIST(-I272*SQRT(A272)/'Input-Graph'!$K$21,0,1,1)</f>
        <v>2281.909895022077</v>
      </c>
      <c r="G272" s="6">
        <f>-('Input-Graph'!$K$21*EXP(Intermediate!J272*Intermediate!A272/(2*'Input-Graph'!$K$21*'Input-Graph'!$K$21))/SQRT(2*PI()*Intermediate!A272))</f>
        <v>-14101.808615613003</v>
      </c>
      <c r="H272">
        <f t="shared" si="18"/>
        <v>2912.0781610164468</v>
      </c>
      <c r="I272">
        <f>'Input-Graph'!$K$20-'Input-Graph'!$N$14/Intermediate!K272</f>
        <v>5155.500000000007</v>
      </c>
      <c r="J272">
        <f t="shared" si="19"/>
        <v>-26579180.250000075</v>
      </c>
      <c r="K272">
        <f>('Input-Graph'!$N$5-((2*'Input-Graph'!A276/'Input-Graph'!$N$7)+'Input-Graph'!$N$8))*'Input-Graph'!$N$6</f>
        <v>2249.9999999999977</v>
      </c>
    </row>
    <row r="273" spans="1:11" ht="12.75">
      <c r="A273" s="4">
        <f>'Input-Graph'!$K$21+'Input-Graph'!$K$27/'Input-Graph'!A277</f>
        <v>2696938551.0434747</v>
      </c>
      <c r="B273">
        <f>SQRT('Input-Graph'!$K$21/(2*PI()))*'Input-Graph'!$K$27*EXP(J273/(2*'Input-Graph'!$K$21))/('Input-Graph'!A277*A273)</f>
        <v>5321.028391338816</v>
      </c>
      <c r="C273">
        <f t="shared" si="16"/>
        <v>-2332.205113369512</v>
      </c>
      <c r="D273">
        <f>POWER('Input-Graph'!$K$21,1.5)*EXP(J273/(2*'Input-Graph'!$K$21))/(A273*SQRT(2*PI()))</f>
        <v>11743.15360363807</v>
      </c>
      <c r="E273">
        <f t="shared" si="17"/>
        <v>9410.948490268558</v>
      </c>
      <c r="F273" s="6">
        <f>I273*NORMDIST(-I273*SQRT(A273)/'Input-Graph'!$K$21,0,1,1)</f>
        <v>2282.0763204999466</v>
      </c>
      <c r="G273" s="6">
        <f>-('Input-Graph'!$K$21*EXP(Intermediate!J273*Intermediate!A273/(2*'Input-Graph'!$K$21*'Input-Graph'!$K$21))/SQRT(2*PI()*Intermediate!A273))</f>
        <v>-14109.967892352171</v>
      </c>
      <c r="H273">
        <f t="shared" si="18"/>
        <v>2904.085309755148</v>
      </c>
      <c r="I273">
        <f>'Input-Graph'!$K$20-'Input-Graph'!$N$14/Intermediate!K273</f>
        <v>5155.500000000007</v>
      </c>
      <c r="J273">
        <f t="shared" si="19"/>
        <v>-26579180.250000075</v>
      </c>
      <c r="K273">
        <f>('Input-Graph'!$N$5-((2*'Input-Graph'!A277/'Input-Graph'!$N$7)+'Input-Graph'!$N$8))*'Input-Graph'!$N$6</f>
        <v>2247.9999999999977</v>
      </c>
    </row>
    <row r="274" spans="1:11" ht="12.75">
      <c r="A274" s="4">
        <f>'Input-Graph'!$K$21+'Input-Graph'!$K$27/'Input-Graph'!A278</f>
        <v>2693902553.722018</v>
      </c>
      <c r="B274">
        <f>SQRT('Input-Graph'!$K$21/(2*PI()))*'Input-Graph'!$K$27*EXP(J274/(2*'Input-Graph'!$K$21))/('Input-Graph'!A278*A274)</f>
        <v>5307.7939917363365</v>
      </c>
      <c r="C274">
        <f t="shared" si="16"/>
        <v>-2332.205113369512</v>
      </c>
      <c r="D274">
        <f>POWER('Input-Graph'!$K$21,1.5)*EXP(J274/(2*'Input-Graph'!$K$21))/(A274*SQRT(2*PI()))</f>
        <v>11756.38800324055</v>
      </c>
      <c r="E274">
        <f t="shared" si="17"/>
        <v>9424.182889871037</v>
      </c>
      <c r="F274" s="6">
        <f>I274*NORMDIST(-I274*SQRT(A274)/'Input-Graph'!$K$21,0,1,1)</f>
        <v>2282.2416396554136</v>
      </c>
      <c r="G274" s="6">
        <f>-('Input-Graph'!$K$21*EXP(Intermediate!J274*Intermediate!A274/(2*'Input-Graph'!$K$21*'Input-Graph'!$K$21))/SQRT(2*PI()*Intermediate!A274))</f>
        <v>-14118.081905292567</v>
      </c>
      <c r="H274">
        <f t="shared" si="18"/>
        <v>2896.136615970221</v>
      </c>
      <c r="I274">
        <f>'Input-Graph'!$K$20-'Input-Graph'!$N$14/Intermediate!K274</f>
        <v>5155.500000000007</v>
      </c>
      <c r="J274">
        <f t="shared" si="19"/>
        <v>-26579180.250000075</v>
      </c>
      <c r="K274">
        <f>('Input-Graph'!$N$5-((2*'Input-Graph'!A278/'Input-Graph'!$N$7)+'Input-Graph'!$N$8))*'Input-Graph'!$N$6</f>
        <v>2245.9999999999977</v>
      </c>
    </row>
    <row r="275" spans="1:11" ht="12.75">
      <c r="A275" s="4">
        <f>'Input-Graph'!$K$21+'Input-Graph'!$K$27/'Input-Graph'!A279</f>
        <v>2690888398.10791</v>
      </c>
      <c r="B275">
        <f>SQRT('Input-Graph'!$K$21/(2*PI()))*'Input-Graph'!$K$27*EXP(J275/(2*'Input-Graph'!$K$21))/('Input-Graph'!A279*A275)</f>
        <v>5294.62526168922</v>
      </c>
      <c r="C275">
        <f t="shared" si="16"/>
        <v>-2332.205113369512</v>
      </c>
      <c r="D275">
        <f>POWER('Input-Graph'!$K$21,1.5)*EXP(J275/(2*'Input-Graph'!$K$21))/(A275*SQRT(2*PI()))</f>
        <v>11769.556733287665</v>
      </c>
      <c r="E275">
        <f t="shared" si="17"/>
        <v>9437.351619918154</v>
      </c>
      <c r="F275" s="6">
        <f>I275*NORMDIST(-I275*SQRT(A275)/'Input-Graph'!$K$21,0,1,1)</f>
        <v>2282.405863560222</v>
      </c>
      <c r="G275" s="6">
        <f>-('Input-Graph'!$K$21*EXP(Intermediate!J275*Intermediate!A275/(2*'Input-Graph'!$K$21*'Input-Graph'!$K$21))/SQRT(2*PI()*Intermediate!A275))</f>
        <v>-14126.151034021845</v>
      </c>
      <c r="H275">
        <f t="shared" si="18"/>
        <v>2888.2317111457523</v>
      </c>
      <c r="I275">
        <f>'Input-Graph'!$K$20-'Input-Graph'!$N$14/Intermediate!K275</f>
        <v>5155.500000000007</v>
      </c>
      <c r="J275">
        <f t="shared" si="19"/>
        <v>-26579180.250000075</v>
      </c>
      <c r="K275">
        <f>('Input-Graph'!$N$5-((2*'Input-Graph'!A279/'Input-Graph'!$N$7)+'Input-Graph'!$N$8))*'Input-Graph'!$N$6</f>
        <v>2243.9999999999977</v>
      </c>
    </row>
    <row r="276" spans="1:11" ht="12.75">
      <c r="A276" s="4">
        <f>'Input-Graph'!$K$21+'Input-Graph'!$K$27/'Input-Graph'!A280</f>
        <v>2687895849.3440824</v>
      </c>
      <c r="B276">
        <f>SQRT('Input-Graph'!$K$21/(2*PI()))*'Input-Graph'!$K$27*EXP(J276/(2*'Input-Graph'!$K$21))/('Input-Graph'!A280*A276)</f>
        <v>5281.521713625185</v>
      </c>
      <c r="C276">
        <f t="shared" si="16"/>
        <v>-2332.205113369512</v>
      </c>
      <c r="D276">
        <f>POWER('Input-Graph'!$K$21,1.5)*EXP(J276/(2*'Input-Graph'!$K$21))/(A276*SQRT(2*PI()))</f>
        <v>11782.6602813517</v>
      </c>
      <c r="E276">
        <f t="shared" si="17"/>
        <v>9450.455167982189</v>
      </c>
      <c r="F276" s="6">
        <f>I276*NORMDIST(-I276*SQRT(A276)/'Input-Graph'!$K$21,0,1,1)</f>
        <v>2282.569003137955</v>
      </c>
      <c r="G276" s="6">
        <f>-('Input-Graph'!$K$21*EXP(Intermediate!J276*Intermediate!A276/(2*'Input-Graph'!$K$21*'Input-Graph'!$K$21))/SQRT(2*PI()*Intermediate!A276))</f>
        <v>-14134.175653847527</v>
      </c>
      <c r="H276">
        <f t="shared" si="18"/>
        <v>2880.3702308978027</v>
      </c>
      <c r="I276">
        <f>'Input-Graph'!$K$20-'Input-Graph'!$N$14/Intermediate!K276</f>
        <v>5155.500000000007</v>
      </c>
      <c r="J276">
        <f t="shared" si="19"/>
        <v>-26579180.250000075</v>
      </c>
      <c r="K276">
        <f>('Input-Graph'!$N$5-((2*'Input-Graph'!A280/'Input-Graph'!$N$7)+'Input-Graph'!$N$8))*'Input-Graph'!$N$6</f>
        <v>2241.9999999999973</v>
      </c>
    </row>
    <row r="277" spans="1:11" ht="12.75">
      <c r="A277" s="4">
        <f>'Input-Graph'!$K$21+'Input-Graph'!$K$27/'Input-Graph'!A281</f>
        <v>2684924675.928568</v>
      </c>
      <c r="B277">
        <f>SQRT('Input-Graph'!$K$21/(2*PI()))*'Input-Graph'!$K$27*EXP(J277/(2*'Input-Graph'!$K$21))/('Input-Graph'!A281*A277)</f>
        <v>5268.482864786759</v>
      </c>
      <c r="C277">
        <f t="shared" si="16"/>
        <v>-2332.205113369512</v>
      </c>
      <c r="D277">
        <f>POWER('Input-Graph'!$K$21,1.5)*EXP(J277/(2*'Input-Graph'!$K$21))/(A277*SQRT(2*PI()))</f>
        <v>11795.699130190127</v>
      </c>
      <c r="E277">
        <f t="shared" si="17"/>
        <v>9463.494016820616</v>
      </c>
      <c r="F277" s="6">
        <f>I277*NORMDIST(-I277*SQRT(A277)/'Input-Graph'!$K$21,0,1,1)</f>
        <v>2282.7310691665157</v>
      </c>
      <c r="G277" s="6">
        <f>-('Input-Graph'!$K$21*EXP(Intermediate!J277*Intermediate!A277/(2*'Input-Graph'!$K$21*'Input-Graph'!$K$21))/SQRT(2*PI()*Intermediate!A277))</f>
        <v>-14142.156135857864</v>
      </c>
      <c r="H277">
        <f t="shared" si="18"/>
        <v>2872.5518149160253</v>
      </c>
      <c r="I277">
        <f>'Input-Graph'!$K$20-'Input-Graph'!$N$14/Intermediate!K277</f>
        <v>5155.500000000007</v>
      </c>
      <c r="J277">
        <f t="shared" si="19"/>
        <v>-26579180.250000075</v>
      </c>
      <c r="K277">
        <f>('Input-Graph'!$N$5-((2*'Input-Graph'!A281/'Input-Graph'!$N$7)+'Input-Graph'!$N$8))*'Input-Graph'!$N$6</f>
        <v>2239.9999999999973</v>
      </c>
    </row>
    <row r="278" spans="1:11" ht="12.75">
      <c r="A278" s="4">
        <f>'Input-Graph'!$K$21+'Input-Graph'!$K$27/'Input-Graph'!A282</f>
        <v>2681974649.6548004</v>
      </c>
      <c r="B278">
        <f>SQRT('Input-Graph'!$K$21/(2*PI()))*'Input-Graph'!$K$27*EXP(J278/(2*'Input-Graph'!$K$21))/('Input-Graph'!A282*A278)</f>
        <v>5255.508237171994</v>
      </c>
      <c r="C278">
        <f t="shared" si="16"/>
        <v>-2332.205113369512</v>
      </c>
      <c r="D278">
        <f>POWER('Input-Graph'!$K$21,1.5)*EXP(J278/(2*'Input-Graph'!$K$21))/(A278*SQRT(2*PI()))</f>
        <v>11808.673757804892</v>
      </c>
      <c r="E278">
        <f t="shared" si="17"/>
        <v>9476.46864443538</v>
      </c>
      <c r="F278" s="6">
        <f>I278*NORMDIST(-I278*SQRT(A278)/'Input-Graph'!$K$21,0,1,1)</f>
        <v>2282.8920722805647</v>
      </c>
      <c r="G278" s="6">
        <f>-('Input-Graph'!$K$21*EXP(Intermediate!J278*Intermediate!A278/(2*'Input-Graph'!$K$21*'Input-Graph'!$K$21))/SQRT(2*PI()*Intermediate!A278))</f>
        <v>-14150.092846981646</v>
      </c>
      <c r="H278">
        <f t="shared" si="18"/>
        <v>2864.776106906291</v>
      </c>
      <c r="I278">
        <f>'Input-Graph'!$K$20-'Input-Graph'!$N$14/Intermediate!K278</f>
        <v>5155.500000000007</v>
      </c>
      <c r="J278">
        <f t="shared" si="19"/>
        <v>-26579180.250000075</v>
      </c>
      <c r="K278">
        <f>('Input-Graph'!$N$5-((2*'Input-Graph'!A282/'Input-Graph'!$N$7)+'Input-Graph'!$N$8))*'Input-Graph'!$N$6</f>
        <v>2237.9999999999973</v>
      </c>
    </row>
    <row r="279" spans="1:11" ht="12.75">
      <c r="A279" s="4">
        <f>'Input-Graph'!$K$21+'Input-Graph'!$K$27/'Input-Graph'!A283</f>
        <v>2679045545.553188</v>
      </c>
      <c r="B279">
        <f>SQRT('Input-Graph'!$K$21/(2*PI()))*'Input-Graph'!$K$27*EXP(J279/(2*'Input-Graph'!$K$21))/('Input-Graph'!A283*A279)</f>
        <v>5242.597357476048</v>
      </c>
      <c r="C279">
        <f t="shared" si="16"/>
        <v>-2332.205113369512</v>
      </c>
      <c r="D279">
        <f>POWER('Input-Graph'!$K$21,1.5)*EXP(J279/(2*'Input-Graph'!$K$21))/(A279*SQRT(2*PI()))</f>
        <v>11821.584637500837</v>
      </c>
      <c r="E279">
        <f t="shared" si="17"/>
        <v>9489.379524131324</v>
      </c>
      <c r="F279" s="6">
        <f>I279*NORMDIST(-I279*SQRT(A279)/'Input-Graph'!$K$21,0,1,1)</f>
        <v>2283.0520229739013</v>
      </c>
      <c r="G279" s="6">
        <f>-('Input-Graph'!$K$21*EXP(Intermediate!J279*Intermediate!A279/(2*'Input-Graph'!$K$21*'Input-Graph'!$K$21))/SQRT(2*PI()*Intermediate!A279))</f>
        <v>-14157.986150047012</v>
      </c>
      <c r="H279">
        <f t="shared" si="18"/>
        <v>2857.0427545342627</v>
      </c>
      <c r="I279">
        <f>'Input-Graph'!$K$20-'Input-Graph'!$N$14/Intermediate!K279</f>
        <v>5155.500000000007</v>
      </c>
      <c r="J279">
        <f t="shared" si="19"/>
        <v>-26579180.250000075</v>
      </c>
      <c r="K279">
        <f>('Input-Graph'!$N$5-((2*'Input-Graph'!A283/'Input-Graph'!$N$7)+'Input-Graph'!$N$8))*'Input-Graph'!$N$6</f>
        <v>2235.9999999999973</v>
      </c>
    </row>
    <row r="280" spans="1:11" ht="12.75">
      <c r="A280" s="4">
        <f>'Input-Graph'!$K$21+'Input-Graph'!$K$27/'Input-Graph'!A284</f>
        <v>2676137141.8339186</v>
      </c>
      <c r="B280">
        <f>SQRT('Input-Graph'!$K$21/(2*PI()))*'Input-Graph'!$K$27*EXP(J280/(2*'Input-Graph'!$K$21))/('Input-Graph'!A284*A280)</f>
        <v>5229.749757033643</v>
      </c>
      <c r="C280">
        <f aca="true" t="shared" si="20" ref="C280:C343">-I280*NORMDIST(-I280/$Q$2,0,1,1)</f>
        <v>-2332.205113369512</v>
      </c>
      <c r="D280">
        <f>POWER('Input-Graph'!$K$21,1.5)*EXP(J280/(2*'Input-Graph'!$K$21))/(A280*SQRT(2*PI()))</f>
        <v>11834.432237943243</v>
      </c>
      <c r="E280">
        <f aca="true" t="shared" si="21" ref="E280:E343">C280+D280</f>
        <v>9502.227124573732</v>
      </c>
      <c r="F280" s="6">
        <f>I280*NORMDIST(-I280*SQRT(A280)/'Input-Graph'!$K$21,0,1,1)</f>
        <v>2283.210931601804</v>
      </c>
      <c r="G280" s="6">
        <f>-('Input-Graph'!$K$21*EXP(Intermediate!J280*Intermediate!A280/(2*'Input-Graph'!$K$21*'Input-Graph'!$K$21))/SQRT(2*PI()*Intermediate!A280))</f>
        <v>-14165.836403839225</v>
      </c>
      <c r="H280">
        <f aca="true" t="shared" si="22" ref="H280:H343">+B280+E280+F280+G280</f>
        <v>2849.3514093699523</v>
      </c>
      <c r="I280">
        <f>'Input-Graph'!$K$20-'Input-Graph'!$N$14/Intermediate!K280</f>
        <v>5155.500000000007</v>
      </c>
      <c r="J280">
        <f t="shared" si="19"/>
        <v>-26579180.250000075</v>
      </c>
      <c r="K280">
        <f>('Input-Graph'!$N$5-((2*'Input-Graph'!A284/'Input-Graph'!$N$7)+'Input-Graph'!$N$8))*'Input-Graph'!$N$6</f>
        <v>2233.9999999999973</v>
      </c>
    </row>
    <row r="281" spans="1:11" ht="12.75">
      <c r="A281" s="4">
        <f>'Input-Graph'!$K$21+'Input-Graph'!$K$27/'Input-Graph'!A285</f>
        <v>2673249219.830982</v>
      </c>
      <c r="B281">
        <f>SQRT('Input-Graph'!$K$21/(2*PI()))*'Input-Graph'!$K$27*EXP(J281/(2*'Input-Graph'!$K$21))/('Input-Graph'!A285*A281)</f>
        <v>5216.964971762341</v>
      </c>
      <c r="C281">
        <f t="shared" si="20"/>
        <v>-2332.205113369512</v>
      </c>
      <c r="D281">
        <f>POWER('Input-Graph'!$K$21,1.5)*EXP(J281/(2*'Input-Graph'!$K$21))/(A281*SQRT(2*PI()))</f>
        <v>11847.217023214545</v>
      </c>
      <c r="E281">
        <f t="shared" si="21"/>
        <v>9515.011909845034</v>
      </c>
      <c r="F281" s="6">
        <f>I281*NORMDIST(-I281*SQRT(A281)/'Input-Graph'!$K$21,0,1,1)</f>
        <v>2283.368808383319</v>
      </c>
      <c r="G281" s="6">
        <f>-('Input-Graph'!$K$21*EXP(Intermediate!J281*Intermediate!A281/(2*'Input-Graph'!$K$21*'Input-Graph'!$K$21))/SQRT(2*PI()*Intermediate!A281))</f>
        <v>-14173.64396315746</v>
      </c>
      <c r="H281">
        <f t="shared" si="22"/>
        <v>2841.701726833233</v>
      </c>
      <c r="I281">
        <f>'Input-Graph'!$K$20-'Input-Graph'!$N$14/Intermediate!K281</f>
        <v>5155.500000000007</v>
      </c>
      <c r="J281">
        <f t="shared" si="19"/>
        <v>-26579180.250000075</v>
      </c>
      <c r="K281">
        <f>('Input-Graph'!$N$5-((2*'Input-Graph'!A285/'Input-Graph'!$N$7)+'Input-Graph'!$N$8))*'Input-Graph'!$N$6</f>
        <v>2231.9999999999973</v>
      </c>
    </row>
    <row r="282" spans="1:11" ht="12.75">
      <c r="A282" s="4">
        <f>'Input-Graph'!$K$21+'Input-Graph'!$K$27/'Input-Graph'!A286</f>
        <v>2670381563.947365</v>
      </c>
      <c r="B282">
        <f>SQRT('Input-Graph'!$K$21/(2*PI()))*'Input-Graph'!$K$27*EXP(J282/(2*'Input-Graph'!$K$21))/('Input-Graph'!A286*A282)</f>
        <v>5204.242542106672</v>
      </c>
      <c r="C282">
        <f t="shared" si="20"/>
        <v>-2332.205113369512</v>
      </c>
      <c r="D282">
        <f>POWER('Input-Graph'!$K$21,1.5)*EXP(J282/(2*'Input-Graph'!$K$21))/(A282*SQRT(2*PI()))</f>
        <v>11859.939452870212</v>
      </c>
      <c r="E282">
        <f t="shared" si="21"/>
        <v>9527.734339500701</v>
      </c>
      <c r="F282" s="6">
        <f>I282*NORMDIST(-I282*SQRT(A282)/'Input-Graph'!$K$21,0,1,1)</f>
        <v>2283.5256634035045</v>
      </c>
      <c r="G282" s="6">
        <f>-('Input-Graph'!$K$21*EXP(Intermediate!J282*Intermediate!A282/(2*'Input-Graph'!$K$21*'Input-Graph'!$K$21))/SQRT(2*PI()*Intermediate!A282))</f>
        <v>-14181.409178870657</v>
      </c>
      <c r="H282">
        <f t="shared" si="22"/>
        <v>2834.0933661402196</v>
      </c>
      <c r="I282">
        <f>'Input-Graph'!$K$20-'Input-Graph'!$N$14/Intermediate!K282</f>
        <v>5155.500000000007</v>
      </c>
      <c r="J282">
        <f t="shared" si="19"/>
        <v>-26579180.250000075</v>
      </c>
      <c r="K282">
        <f>('Input-Graph'!$N$5-((2*'Input-Graph'!A286/'Input-Graph'!$N$7)+'Input-Graph'!$N$8))*'Input-Graph'!$N$6</f>
        <v>2229.9999999999973</v>
      </c>
    </row>
    <row r="283" spans="1:11" ht="12.75">
      <c r="A283" s="4">
        <f>'Input-Graph'!$K$21+'Input-Graph'!$K$27/'Input-Graph'!A287</f>
        <v>2667533961.6013947</v>
      </c>
      <c r="B283">
        <f>SQRT('Input-Graph'!$K$21/(2*PI()))*'Input-Graph'!$K$27*EXP(J283/(2*'Input-Graph'!$K$21))/('Input-Graph'!A287*A283)</f>
        <v>5191.58201298307</v>
      </c>
      <c r="C283">
        <f t="shared" si="20"/>
        <v>-2332.205113369512</v>
      </c>
      <c r="D283">
        <f>POWER('Input-Graph'!$K$21,1.5)*EXP(J283/(2*'Input-Graph'!$K$21))/(A283*SQRT(2*PI()))</f>
        <v>11872.599981993819</v>
      </c>
      <c r="E283">
        <f t="shared" si="21"/>
        <v>9540.394868624306</v>
      </c>
      <c r="F283" s="6">
        <f>I283*NORMDIST(-I283*SQRT(A283)/'Input-Graph'!$K$21,0,1,1)</f>
        <v>2283.681506615633</v>
      </c>
      <c r="G283" s="6">
        <f>-('Input-Graph'!$K$21*EXP(Intermediate!J283*Intermediate!A283/(2*'Input-Graph'!$K$21*'Input-Graph'!$K$21))/SQRT(2*PI()*Intermediate!A283))</f>
        <v>-14189.132397972398</v>
      </c>
      <c r="H283">
        <f t="shared" si="22"/>
        <v>2826.5259902506095</v>
      </c>
      <c r="I283">
        <f>'Input-Graph'!$K$20-'Input-Graph'!$N$14/Intermediate!K283</f>
        <v>5155.500000000007</v>
      </c>
      <c r="J283">
        <f t="shared" si="19"/>
        <v>-26579180.250000075</v>
      </c>
      <c r="K283">
        <f>('Input-Graph'!$N$5-((2*'Input-Graph'!A287/'Input-Graph'!$N$7)+'Input-Graph'!$N$8))*'Input-Graph'!$N$6</f>
        <v>2227.9999999999973</v>
      </c>
    </row>
    <row r="284" spans="1:11" ht="12.75">
      <c r="A284" s="4">
        <f>'Input-Graph'!$K$21+'Input-Graph'!$K$27/'Input-Graph'!A288</f>
        <v>2664706203.174212</v>
      </c>
      <c r="B284">
        <f>SQRT('Input-Graph'!$K$21/(2*PI()))*'Input-Graph'!$K$27*EXP(J284/(2*'Input-Graph'!$K$21))/('Input-Graph'!A288*A284)</f>
        <v>5178.982933725605</v>
      </c>
      <c r="C284">
        <f t="shared" si="20"/>
        <v>-2332.205113369512</v>
      </c>
      <c r="D284">
        <f>POWER('Input-Graph'!$K$21,1.5)*EXP(J284/(2*'Input-Graph'!$K$21))/(A284*SQRT(2*PI()))</f>
        <v>11885.199061251284</v>
      </c>
      <c r="E284">
        <f t="shared" si="21"/>
        <v>9552.993947881772</v>
      </c>
      <c r="F284" s="6">
        <f>I284*NORMDIST(-I284*SQRT(A284)/'Input-Graph'!$K$21,0,1,1)</f>
        <v>2283.836347843349</v>
      </c>
      <c r="G284" s="6">
        <f>-('Input-Graph'!$K$21*EXP(Intermediate!J284*Intermediate!A284/(2*'Input-Graph'!$K$21*'Input-Graph'!$K$21))/SQRT(2*PI()*Intermediate!A284))</f>
        <v>-14196.813963634864</v>
      </c>
      <c r="H284">
        <f t="shared" si="22"/>
        <v>2818.9992658158626</v>
      </c>
      <c r="I284">
        <f>'Input-Graph'!$K$20-'Input-Graph'!$N$14/Intermediate!K284</f>
        <v>5155.500000000007</v>
      </c>
      <c r="J284">
        <f t="shared" si="19"/>
        <v>-26579180.250000075</v>
      </c>
      <c r="K284">
        <f>('Input-Graph'!$N$5-((2*'Input-Graph'!A288/'Input-Graph'!$N$7)+'Input-Graph'!$N$8))*'Input-Graph'!$N$6</f>
        <v>2225.9999999999973</v>
      </c>
    </row>
    <row r="285" spans="1:11" ht="12.75">
      <c r="A285" s="4">
        <f>'Input-Graph'!$K$21+'Input-Graph'!$K$27/'Input-Graph'!A289</f>
        <v>2661898081.958329</v>
      </c>
      <c r="B285">
        <f>SQRT('Input-Graph'!$K$21/(2*PI()))*'Input-Graph'!$K$27*EXP(J285/(2*'Input-Graph'!$K$21))/('Input-Graph'!A289*A285)</f>
        <v>5166.444858032513</v>
      </c>
      <c r="C285">
        <f t="shared" si="20"/>
        <v>-2332.205113369512</v>
      </c>
      <c r="D285">
        <f>POWER('Input-Graph'!$K$21,1.5)*EXP(J285/(2*'Input-Graph'!$K$21))/(A285*SQRT(2*PI()))</f>
        <v>11897.737136944375</v>
      </c>
      <c r="E285">
        <f t="shared" si="21"/>
        <v>9565.532023574862</v>
      </c>
      <c r="F285" s="6">
        <f>I285*NORMDIST(-I285*SQRT(A285)/'Input-Graph'!$K$21,0,1,1)</f>
        <v>2283.9901967827805</v>
      </c>
      <c r="G285" s="6">
        <f>-('Input-Graph'!$K$21*EXP(Intermediate!J285*Intermediate!A285/(2*'Input-Graph'!$K$21*'Input-Graph'!$K$21))/SQRT(2*PI()*Intermediate!A285))</f>
        <v>-14204.454215261878</v>
      </c>
      <c r="H285">
        <f t="shared" si="22"/>
        <v>2811.5128631282787</v>
      </c>
      <c r="I285">
        <f>'Input-Graph'!$K$20-'Input-Graph'!$N$14/Intermediate!K285</f>
        <v>5155.500000000007</v>
      </c>
      <c r="J285">
        <f t="shared" si="19"/>
        <v>-26579180.250000075</v>
      </c>
      <c r="K285">
        <f>('Input-Graph'!$N$5-((2*'Input-Graph'!A289/'Input-Graph'!$N$7)+'Input-Graph'!$N$8))*'Input-Graph'!$N$6</f>
        <v>2223.9999999999973</v>
      </c>
    </row>
    <row r="286" spans="1:11" ht="12.75">
      <c r="A286" s="4">
        <f>'Input-Graph'!$K$21+'Input-Graph'!$K$27/'Input-Graph'!A290</f>
        <v>2659109394.1072626</v>
      </c>
      <c r="B286">
        <f>SQRT('Input-Graph'!$K$21/(2*PI()))*'Input-Graph'!$K$27*EXP(J286/(2*'Input-Graph'!$K$21))/('Input-Graph'!A290*A286)</f>
        <v>5153.967343913496</v>
      </c>
      <c r="C286">
        <f t="shared" si="20"/>
        <v>-2332.205113369512</v>
      </c>
      <c r="D286">
        <f>POWER('Input-Graph'!$K$21,1.5)*EXP(J286/(2*'Input-Graph'!$K$21))/(A286*SQRT(2*PI()))</f>
        <v>11910.21465106339</v>
      </c>
      <c r="E286">
        <f t="shared" si="21"/>
        <v>9578.009537693877</v>
      </c>
      <c r="F286" s="6">
        <f>I286*NORMDIST(-I286*SQRT(A286)/'Input-Graph'!$K$21,0,1,1)</f>
        <v>2284.1430630046148</v>
      </c>
      <c r="G286" s="6">
        <f>-('Input-Graph'!$K$21*EXP(Intermediate!J286*Intermediate!A286/(2*'Input-Graph'!$K$21*'Input-Graph'!$K$21))/SQRT(2*PI()*Intermediate!A286))</f>
        <v>-14212.053488541078</v>
      </c>
      <c r="H286">
        <f t="shared" si="22"/>
        <v>2804.066456070912</v>
      </c>
      <c r="I286">
        <f>'Input-Graph'!$K$20-'Input-Graph'!$N$14/Intermediate!K286</f>
        <v>5155.500000000007</v>
      </c>
      <c r="J286">
        <f t="shared" si="19"/>
        <v>-26579180.250000075</v>
      </c>
      <c r="K286">
        <f>('Input-Graph'!$N$5-((2*'Input-Graph'!A290/'Input-Graph'!$N$7)+'Input-Graph'!$N$8))*'Input-Graph'!$N$6</f>
        <v>2221.9999999999973</v>
      </c>
    </row>
    <row r="287" spans="1:11" ht="12.75">
      <c r="A287" s="4">
        <f>'Input-Graph'!$K$21+'Input-Graph'!$K$27/'Input-Graph'!A291</f>
        <v>2656339938.586203</v>
      </c>
      <c r="B287">
        <f>SQRT('Input-Graph'!$K$21/(2*PI()))*'Input-Graph'!$K$27*EXP(J287/(2*'Input-Graph'!$K$21))/('Input-Graph'!A291*A287)</f>
        <v>5141.549953637781</v>
      </c>
      <c r="C287">
        <f t="shared" si="20"/>
        <v>-2332.205113369512</v>
      </c>
      <c r="D287">
        <f>POWER('Input-Graph'!$K$21,1.5)*EXP(J287/(2*'Input-Graph'!$K$21))/(A287*SQRT(2*PI()))</f>
        <v>11922.632041339106</v>
      </c>
      <c r="E287">
        <f t="shared" si="21"/>
        <v>9590.426927969595</v>
      </c>
      <c r="F287" s="6">
        <f>I287*NORMDIST(-I287*SQRT(A287)/'Input-Graph'!$K$21,0,1,1)</f>
        <v>2284.2949559561316</v>
      </c>
      <c r="G287" s="6">
        <f>-('Input-Graph'!$K$21*EXP(Intermediate!J287*Intermediate!A287/(2*'Input-Graph'!$K$21*'Input-Graph'!$K$21))/SQRT(2*PI()*Intermediate!A287))</f>
        <v>-14219.612115495182</v>
      </c>
      <c r="H287">
        <f t="shared" si="22"/>
        <v>2796.659722068327</v>
      </c>
      <c r="I287">
        <f>'Input-Graph'!$K$20-'Input-Graph'!$N$14/Intermediate!K287</f>
        <v>5155.500000000007</v>
      </c>
      <c r="J287">
        <f t="shared" si="19"/>
        <v>-26579180.250000075</v>
      </c>
      <c r="K287">
        <f>('Input-Graph'!$N$5-((2*'Input-Graph'!A291/'Input-Graph'!$N$7)+'Input-Graph'!$N$8))*'Input-Graph'!$N$6</f>
        <v>2219.9999999999973</v>
      </c>
    </row>
    <row r="288" spans="1:11" ht="12.75">
      <c r="A288" s="4">
        <f>'Input-Graph'!$K$21+'Input-Graph'!$K$27/'Input-Graph'!A292</f>
        <v>2653589517.1237073</v>
      </c>
      <c r="B288">
        <f>SQRT('Input-Graph'!$K$21/(2*PI()))*'Input-Graph'!$K$27*EXP(J288/(2*'Input-Graph'!$K$21))/('Input-Graph'!A292*A288)</f>
        <v>5129.192253682937</v>
      </c>
      <c r="C288">
        <f t="shared" si="20"/>
        <v>-2332.205113369512</v>
      </c>
      <c r="D288">
        <f>POWER('Input-Graph'!$K$21,1.5)*EXP(J288/(2*'Input-Graph'!$K$21))/(A288*SQRT(2*PI()))</f>
        <v>11934.989741293952</v>
      </c>
      <c r="E288">
        <f t="shared" si="21"/>
        <v>9602.78462792444</v>
      </c>
      <c r="F288" s="6">
        <f>I288*NORMDIST(-I288*SQRT(A288)/'Input-Graph'!$K$21,0,1,1)</f>
        <v>2284.4458849631937</v>
      </c>
      <c r="G288" s="6">
        <f>-('Input-Graph'!$K$21*EXP(Intermediate!J288*Intermediate!A288/(2*'Input-Graph'!$K$21*'Input-Graph'!$K$21))/SQRT(2*PI()*Intermediate!A288))</f>
        <v>-14227.130424532439</v>
      </c>
      <c r="H288">
        <f t="shared" si="22"/>
        <v>2789.2923420381303</v>
      </c>
      <c r="I288">
        <f>'Input-Graph'!$K$20-'Input-Graph'!$N$14/Intermediate!K288</f>
        <v>5155.500000000007</v>
      </c>
      <c r="J288">
        <f t="shared" si="19"/>
        <v>-26579180.250000075</v>
      </c>
      <c r="K288">
        <f>('Input-Graph'!$N$5-((2*'Input-Graph'!A292/'Input-Graph'!$N$7)+'Input-Graph'!$N$8))*'Input-Graph'!$N$6</f>
        <v>2217.9999999999973</v>
      </c>
    </row>
    <row r="289" spans="1:11" ht="12.75">
      <c r="A289" s="4">
        <f>'Input-Graph'!$K$21+'Input-Graph'!$K$27/'Input-Graph'!A293</f>
        <v>2650857934.1643796</v>
      </c>
      <c r="B289">
        <f>SQRT('Input-Graph'!$K$21/(2*PI()))*'Input-Graph'!$K$27*EXP(J289/(2*'Input-Graph'!$K$21))/('Input-Graph'!A293*A289)</f>
        <v>5116.893814684415</v>
      </c>
      <c r="C289">
        <f t="shared" si="20"/>
        <v>-2332.205113369512</v>
      </c>
      <c r="D289">
        <f>POWER('Input-Graph'!$K$21,1.5)*EXP(J289/(2*'Input-Graph'!$K$21))/(A289*SQRT(2*PI()))</f>
        <v>11947.288180292473</v>
      </c>
      <c r="E289">
        <f t="shared" si="21"/>
        <v>9615.083066922962</v>
      </c>
      <c r="F289" s="6">
        <f>I289*NORMDIST(-I289*SQRT(A289)/'Input-Graph'!$K$21,0,1,1)</f>
        <v>2284.5958592322045</v>
      </c>
      <c r="G289" s="6">
        <f>-('Input-Graph'!$K$21*EXP(Intermediate!J289*Intermediate!A289/(2*'Input-Graph'!$K$21*'Input-Graph'!$K$21))/SQRT(2*PI()*Intermediate!A289))</f>
        <v>-14234.608740496175</v>
      </c>
      <c r="H289">
        <f t="shared" si="22"/>
        <v>2781.9640003434088</v>
      </c>
      <c r="I289">
        <f>'Input-Graph'!$K$20-'Input-Graph'!$N$14/Intermediate!K289</f>
        <v>5155.500000000007</v>
      </c>
      <c r="J289">
        <f t="shared" si="19"/>
        <v>-26579180.250000075</v>
      </c>
      <c r="K289">
        <f>('Input-Graph'!$N$5-((2*'Input-Graph'!A293/'Input-Graph'!$N$7)+'Input-Graph'!$N$8))*'Input-Graph'!$N$6</f>
        <v>2215.9999999999973</v>
      </c>
    </row>
    <row r="290" spans="1:11" ht="12.75">
      <c r="A290" s="4">
        <f>'Input-Graph'!$K$21+'Input-Graph'!$K$27/'Input-Graph'!A294</f>
        <v>2648144996.8225217</v>
      </c>
      <c r="B290">
        <f>SQRT('Input-Graph'!$K$21/(2*PI()))*'Input-Graph'!$K$27*EXP(J290/(2*'Input-Graph'!$K$21))/('Input-Graph'!A294*A290)</f>
        <v>5104.654211385824</v>
      </c>
      <c r="C290">
        <f t="shared" si="20"/>
        <v>-2332.205113369512</v>
      </c>
      <c r="D290">
        <f>POWER('Input-Graph'!$K$21,1.5)*EXP(J290/(2*'Input-Graph'!$K$21))/(A290*SQRT(2*PI()))</f>
        <v>11959.527783591064</v>
      </c>
      <c r="E290">
        <f t="shared" si="21"/>
        <v>9627.32267022155</v>
      </c>
      <c r="F290" s="6">
        <f>I290*NORMDIST(-I290*SQRT(A290)/'Input-Graph'!$K$21,0,1,1)</f>
        <v>2284.7448878520204</v>
      </c>
      <c r="G290" s="6">
        <f>-('Input-Graph'!$K$21*EXP(Intermediate!J290*Intermediate!A290/(2*'Input-Graph'!$K$21*'Input-Graph'!$K$21))/SQRT(2*PI()*Intermediate!A290))</f>
        <v>-14242.047384713607</v>
      </c>
      <c r="H290">
        <f t="shared" si="22"/>
        <v>2774.6743847457856</v>
      </c>
      <c r="I290">
        <f>'Input-Graph'!$K$20-'Input-Graph'!$N$14/Intermediate!K290</f>
        <v>5155.500000000007</v>
      </c>
      <c r="J290">
        <f t="shared" si="19"/>
        <v>-26579180.250000075</v>
      </c>
      <c r="K290">
        <f>('Input-Graph'!$N$5-((2*'Input-Graph'!A294/'Input-Graph'!$N$7)+'Input-Graph'!$N$8))*'Input-Graph'!$N$6</f>
        <v>2213.9999999999973</v>
      </c>
    </row>
    <row r="291" spans="1:11" ht="12.75">
      <c r="A291" s="4">
        <f>'Input-Graph'!$K$21+'Input-Graph'!$K$27/'Input-Graph'!A295</f>
        <v>2645450514.836731</v>
      </c>
      <c r="B291">
        <f>SQRT('Input-Graph'!$K$21/(2*PI()))*'Input-Graph'!$K$27*EXP(J291/(2*'Input-Graph'!$K$21))/('Input-Graph'!A295*A291)</f>
        <v>5092.4730225899175</v>
      </c>
      <c r="C291">
        <f t="shared" si="20"/>
        <v>-2332.205113369512</v>
      </c>
      <c r="D291">
        <f>POWER('Input-Graph'!$K$21,1.5)*EXP(J291/(2*'Input-Graph'!$K$21))/(A291*SQRT(2*PI()))</f>
        <v>11971.708972386967</v>
      </c>
      <c r="E291">
        <f t="shared" si="21"/>
        <v>9639.503859017455</v>
      </c>
      <c r="F291" s="6">
        <f>I291*NORMDIST(-I291*SQRT(A291)/'Input-Graph'!$K$21,0,1,1)</f>
        <v>2284.892979795836</v>
      </c>
      <c r="G291" s="6">
        <f>-('Input-Graph'!$K$21*EXP(Intermediate!J291*Intermediate!A291/(2*'Input-Graph'!$K$21*'Input-Graph'!$K$21))/SQRT(2*PI()*Intermediate!A291))</f>
        <v>-14249.446675043762</v>
      </c>
      <c r="H291">
        <f t="shared" si="22"/>
        <v>2767.4231863594487</v>
      </c>
      <c r="I291">
        <f>'Input-Graph'!$K$20-'Input-Graph'!$N$14/Intermediate!K291</f>
        <v>5155.500000000007</v>
      </c>
      <c r="J291">
        <f t="shared" si="19"/>
        <v>-26579180.250000075</v>
      </c>
      <c r="K291">
        <f>('Input-Graph'!$N$5-((2*'Input-Graph'!A295/'Input-Graph'!$N$7)+'Input-Graph'!$N$8))*'Input-Graph'!$N$6</f>
        <v>2211.999999999997</v>
      </c>
    </row>
    <row r="292" spans="1:11" ht="12.75">
      <c r="A292" s="4">
        <f>'Input-Graph'!$K$21+'Input-Graph'!$K$27/'Input-Graph'!A296</f>
        <v>2642774300.5254197</v>
      </c>
      <c r="B292">
        <f>SQRT('Input-Graph'!$K$21/(2*PI()))*'Input-Graph'!$K$27*EXP(J292/(2*'Input-Graph'!$K$21))/('Input-Graph'!A296*A292)</f>
        <v>5080.349831110275</v>
      </c>
      <c r="C292">
        <f t="shared" si="20"/>
        <v>-2332.205113369512</v>
      </c>
      <c r="D292">
        <f>POWER('Input-Graph'!$K$21,1.5)*EXP(J292/(2*'Input-Graph'!$K$21))/(A292*SQRT(2*PI()))</f>
        <v>11983.832163866613</v>
      </c>
      <c r="E292">
        <f t="shared" si="21"/>
        <v>9651.6270504971</v>
      </c>
      <c r="F292" s="6">
        <f>I292*NORMDIST(-I292*SQRT(A292)/'Input-Graph'!$K$21,0,1,1)</f>
        <v>2285.0401439230227</v>
      </c>
      <c r="G292" s="6">
        <f>-('Input-Graph'!$K$21*EXP(Intermediate!J292*Intermediate!A292/(2*'Input-Graph'!$K$21*'Input-Graph'!$K$21))/SQRT(2*PI()*Intermediate!A292))</f>
        <v>-14256.806925924657</v>
      </c>
      <c r="H292">
        <f t="shared" si="22"/>
        <v>2760.2100996057397</v>
      </c>
      <c r="I292">
        <f>'Input-Graph'!$K$20-'Input-Graph'!$N$14/Intermediate!K292</f>
        <v>5155.500000000007</v>
      </c>
      <c r="J292">
        <f t="shared" si="19"/>
        <v>-26579180.250000075</v>
      </c>
      <c r="K292">
        <f>('Input-Graph'!$N$5-((2*'Input-Graph'!A296/'Input-Graph'!$N$7)+'Input-Graph'!$N$8))*'Input-Graph'!$N$6</f>
        <v>2209.999999999997</v>
      </c>
    </row>
    <row r="293" spans="1:11" ht="12.75">
      <c r="A293" s="4">
        <f>'Input-Graph'!$K$21+'Input-Graph'!$K$27/'Input-Graph'!A297</f>
        <v>2640116168.7432394</v>
      </c>
      <c r="B293">
        <f>SQRT('Input-Graph'!$K$21/(2*PI()))*'Input-Graph'!$K$27*EXP(J293/(2*'Input-Graph'!$K$21))/('Input-Graph'!A297*A293)</f>
        <v>5068.284223723667</v>
      </c>
      <c r="C293">
        <f t="shared" si="20"/>
        <v>-2332.205113369512</v>
      </c>
      <c r="D293">
        <f>POWER('Input-Graph'!$K$21,1.5)*EXP(J293/(2*'Input-Graph'!$K$21))/(A293*SQRT(2*PI()))</f>
        <v>11995.89777125322</v>
      </c>
      <c r="E293">
        <f t="shared" si="21"/>
        <v>9663.692657883708</v>
      </c>
      <c r="F293" s="6">
        <f>I293*NORMDIST(-I293*SQRT(A293)/'Input-Graph'!$K$21,0,1,1)</f>
        <v>2285.18638898094</v>
      </c>
      <c r="G293" s="6">
        <f>-('Input-Graph'!$K$21*EXP(Intermediate!J293*Intermediate!A293/(2*'Input-Graph'!$K$21*'Input-Graph'!$K$21))/SQRT(2*PI()*Intermediate!A293))</f>
        <v>-14264.128448419682</v>
      </c>
      <c r="H293">
        <f t="shared" si="22"/>
        <v>2753.0348221686345</v>
      </c>
      <c r="I293">
        <f>'Input-Graph'!$K$20-'Input-Graph'!$N$14/Intermediate!K293</f>
        <v>5155.500000000007</v>
      </c>
      <c r="J293">
        <f t="shared" si="19"/>
        <v>-26579180.250000075</v>
      </c>
      <c r="K293">
        <f>('Input-Graph'!$N$5-((2*'Input-Graph'!A297/'Input-Graph'!$N$7)+'Input-Graph'!$N$8))*'Input-Graph'!$N$6</f>
        <v>2207.999999999997</v>
      </c>
    </row>
    <row r="294" spans="1:11" ht="12.75">
      <c r="A294" s="4">
        <f>'Input-Graph'!$K$21+'Input-Graph'!$K$27/'Input-Graph'!A298</f>
        <v>2637475936.83838</v>
      </c>
      <c r="B294">
        <f>SQRT('Input-Graph'!$K$21/(2*PI()))*'Input-Graph'!$K$27*EXP(J294/(2*'Input-Graph'!$K$21))/('Input-Graph'!A298*A294)</f>
        <v>5056.275791123117</v>
      </c>
      <c r="C294">
        <f t="shared" si="20"/>
        <v>-2332.205113369512</v>
      </c>
      <c r="D294">
        <f>POWER('Input-Graph'!$K$21,1.5)*EXP(J294/(2*'Input-Graph'!$K$21))/(A294*SQRT(2*PI()))</f>
        <v>12007.90620385377</v>
      </c>
      <c r="E294">
        <f t="shared" si="21"/>
        <v>9675.701090484257</v>
      </c>
      <c r="F294" s="6">
        <f>I294*NORMDIST(-I294*SQRT(A294)/'Input-Graph'!$K$21,0,1,1)</f>
        <v>2285.3317236067082</v>
      </c>
      <c r="G294" s="6">
        <f>-('Input-Graph'!$K$21*EXP(Intermediate!J294*Intermediate!A294/(2*'Input-Graph'!$K$21*'Input-Graph'!$K$21))/SQRT(2*PI()*Intermediate!A294))</f>
        <v>-14271.411550263238</v>
      </c>
      <c r="H294">
        <f t="shared" si="22"/>
        <v>2745.897054950845</v>
      </c>
      <c r="I294">
        <f>'Input-Graph'!$K$20-'Input-Graph'!$N$14/Intermediate!K294</f>
        <v>5155.500000000007</v>
      </c>
      <c r="J294">
        <f t="shared" si="19"/>
        <v>-26579180.250000075</v>
      </c>
      <c r="K294">
        <f>('Input-Graph'!$N$5-((2*'Input-Graph'!A298/'Input-Graph'!$N$7)+'Input-Graph'!$N$8))*'Input-Graph'!$N$6</f>
        <v>2205.999999999997</v>
      </c>
    </row>
    <row r="295" spans="1:11" ht="12.75">
      <c r="A295" s="4">
        <f>'Input-Graph'!$K$21+'Input-Graph'!$K$27/'Input-Graph'!A299</f>
        <v>2634853424.610734</v>
      </c>
      <c r="B295">
        <f>SQRT('Input-Graph'!$K$21/(2*PI()))*'Input-Graph'!$K$27*EXP(J295/(2*'Input-Graph'!$K$21))/('Input-Graph'!A299*A295)</f>
        <v>5044.3241278716105</v>
      </c>
      <c r="C295">
        <f t="shared" si="20"/>
        <v>-2332.205113369512</v>
      </c>
      <c r="D295">
        <f>POWER('Input-Graph'!$K$21,1.5)*EXP(J295/(2*'Input-Graph'!$K$21))/(A295*SQRT(2*PI()))</f>
        <v>12019.857867105278</v>
      </c>
      <c r="E295">
        <f t="shared" si="21"/>
        <v>9687.652753735765</v>
      </c>
      <c r="F295" s="6">
        <f>I295*NORMDIST(-I295*SQRT(A295)/'Input-Graph'!$K$21,0,1,1)</f>
        <v>2285.476156328948</v>
      </c>
      <c r="G295" s="6">
        <f>-('Input-Graph'!$K$21*EXP(Intermediate!J295*Intermediate!A295/(2*'Input-Graph'!$K$21*'Input-Graph'!$K$21))/SQRT(2*PI()*Intermediate!A295))</f>
        <v>-14278.656535905611</v>
      </c>
      <c r="H295">
        <f t="shared" si="22"/>
        <v>2738.796502030713</v>
      </c>
      <c r="I295">
        <f>'Input-Graph'!$K$20-'Input-Graph'!$N$14/Intermediate!K295</f>
        <v>5155.500000000007</v>
      </c>
      <c r="J295">
        <f t="shared" si="19"/>
        <v>-26579180.250000075</v>
      </c>
      <c r="K295">
        <f>('Input-Graph'!$N$5-((2*'Input-Graph'!A299/'Input-Graph'!$N$7)+'Input-Graph'!$N$8))*'Input-Graph'!$N$6</f>
        <v>2203.9999999999973</v>
      </c>
    </row>
    <row r="296" spans="1:11" ht="12.75">
      <c r="A296" s="4">
        <f>'Input-Graph'!$K$21+'Input-Graph'!$K$27/'Input-Graph'!A300</f>
        <v>2632248454.270899</v>
      </c>
      <c r="B296">
        <f>SQRT('Input-Graph'!$K$21/(2*PI()))*'Input-Graph'!$K$27*EXP(J296/(2*'Input-Graph'!$K$21))/('Input-Graph'!A300*A296)</f>
        <v>5032.428832356462</v>
      </c>
      <c r="C296">
        <f t="shared" si="20"/>
        <v>-2332.205113369512</v>
      </c>
      <c r="D296">
        <f>POWER('Input-Graph'!$K$21,1.5)*EXP(J296/(2*'Input-Graph'!$K$21))/(A296*SQRT(2*PI()))</f>
        <v>12031.753162620425</v>
      </c>
      <c r="E296">
        <f t="shared" si="21"/>
        <v>9699.548049250912</v>
      </c>
      <c r="F296" s="6">
        <f>I296*NORMDIST(-I296*SQRT(A296)/'Input-Graph'!$K$21,0,1,1)</f>
        <v>2285.6196955694886</v>
      </c>
      <c r="G296" s="6">
        <f>-('Input-Graph'!$K$21*EXP(Intermediate!J296*Intermediate!A296/(2*'Input-Graph'!$K$21*'Input-Graph'!$K$21))/SQRT(2*PI()*Intermediate!A296))</f>
        <v>-14285.863706557115</v>
      </c>
      <c r="H296">
        <f t="shared" si="22"/>
        <v>2731.732870619746</v>
      </c>
      <c r="I296">
        <f>'Input-Graph'!$K$20-'Input-Graph'!$N$14/Intermediate!K296</f>
        <v>5155.500000000007</v>
      </c>
      <c r="J296">
        <f t="shared" si="19"/>
        <v>-26579180.250000075</v>
      </c>
      <c r="K296">
        <f>('Input-Graph'!$N$5-((2*'Input-Graph'!A300/'Input-Graph'!$N$7)+'Input-Graph'!$N$8))*'Input-Graph'!$N$6</f>
        <v>2201.999999999997</v>
      </c>
    </row>
    <row r="297" spans="1:11" ht="12.75">
      <c r="A297" s="4">
        <f>'Input-Graph'!$K$21+'Input-Graph'!$K$27/'Input-Graph'!A301</f>
        <v>2629660850.399996</v>
      </c>
      <c r="B297">
        <f>SQRT('Input-Graph'!$K$21/(2*PI()))*'Input-Graph'!$K$27*EXP(J297/(2*'Input-Graph'!$K$21))/('Input-Graph'!A301*A297)</f>
        <v>5020.589506744336</v>
      </c>
      <c r="C297">
        <f t="shared" si="20"/>
        <v>-2332.205113369512</v>
      </c>
      <c r="D297">
        <f>POWER('Input-Graph'!$K$21,1.5)*EXP(J297/(2*'Input-Graph'!$K$21))/(A297*SQRT(2*PI()))</f>
        <v>12043.59248823255</v>
      </c>
      <c r="E297">
        <f t="shared" si="21"/>
        <v>9711.38737486304</v>
      </c>
      <c r="F297" s="6">
        <f>I297*NORMDIST(-I297*SQRT(A297)/'Input-Graph'!$K$21,0,1,1)</f>
        <v>2285.7623496450415</v>
      </c>
      <c r="G297" s="6">
        <f>-('Input-Graph'!$K$21*EXP(Intermediate!J297*Intermediate!A297/(2*'Input-Graph'!$K$21*'Input-Graph'!$K$21))/SQRT(2*PI()*Intermediate!A297))</f>
        <v>-14293.033360231537</v>
      </c>
      <c r="H297">
        <f t="shared" si="22"/>
        <v>2724.7058710208803</v>
      </c>
      <c r="I297">
        <f>'Input-Graph'!$K$20-'Input-Graph'!$N$14/Intermediate!K297</f>
        <v>5155.500000000007</v>
      </c>
      <c r="J297">
        <f t="shared" si="19"/>
        <v>-26579180.250000075</v>
      </c>
      <c r="K297">
        <f>('Input-Graph'!$N$5-((2*'Input-Graph'!A301/'Input-Graph'!$N$7)+'Input-Graph'!$N$8))*'Input-Graph'!$N$6</f>
        <v>2199.999999999997</v>
      </c>
    </row>
    <row r="298" spans="1:11" ht="12.75">
      <c r="A298" s="4">
        <f>'Input-Graph'!$K$21+'Input-Graph'!$K$27/'Input-Graph'!A302</f>
        <v>2627090439.910295</v>
      </c>
      <c r="B298">
        <f>SQRT('Input-Graph'!$K$21/(2*PI()))*'Input-Graph'!$K$27*EXP(J298/(2*'Input-Graph'!$K$21))/('Input-Graph'!A302*A298)</f>
        <v>5008.805756936889</v>
      </c>
      <c r="C298">
        <f t="shared" si="20"/>
        <v>-2332.205113369512</v>
      </c>
      <c r="D298">
        <f>POWER('Input-Graph'!$K$21,1.5)*EXP(J298/(2*'Input-Graph'!$K$21))/(A298*SQRT(2*PI()))</f>
        <v>12055.376238039997</v>
      </c>
      <c r="E298">
        <f t="shared" si="21"/>
        <v>9723.171124670484</v>
      </c>
      <c r="F298" s="6">
        <f>I298*NORMDIST(-I298*SQRT(A298)/'Input-Graph'!$K$21,0,1,1)</f>
        <v>2285.904126768842</v>
      </c>
      <c r="G298" s="6">
        <f>-('Input-Graph'!$K$21*EXP(Intermediate!J298*Intermediate!A298/(2*'Input-Graph'!$K$21*'Input-Graph'!$K$21))/SQRT(2*PI()*Intermediate!A298))</f>
        <v>-14300.165791788853</v>
      </c>
      <c r="H298">
        <f t="shared" si="22"/>
        <v>2717.7152165873613</v>
      </c>
      <c r="I298">
        <f>'Input-Graph'!$K$20-'Input-Graph'!$N$14/Intermediate!K298</f>
        <v>5155.500000000007</v>
      </c>
      <c r="J298">
        <f t="shared" si="19"/>
        <v>-26579180.250000075</v>
      </c>
      <c r="K298">
        <f>('Input-Graph'!$N$5-((2*'Input-Graph'!A302/'Input-Graph'!$N$7)+'Input-Graph'!$N$8))*'Input-Graph'!$N$6</f>
        <v>2197.999999999997</v>
      </c>
    </row>
    <row r="299" spans="1:11" ht="12.75">
      <c r="A299" s="4">
        <f>'Input-Graph'!$K$21+'Input-Graph'!$K$27/'Input-Graph'!A303</f>
        <v>2624537052.0066185</v>
      </c>
      <c r="B299">
        <f>SQRT('Input-Graph'!$K$21/(2*PI()))*'Input-Graph'!$K$27*EXP(J299/(2*'Input-Graph'!$K$21))/('Input-Graph'!A303*A299)</f>
        <v>4997.077192527046</v>
      </c>
      <c r="C299">
        <f t="shared" si="20"/>
        <v>-2332.205113369512</v>
      </c>
      <c r="D299">
        <f>POWER('Input-Graph'!$K$21,1.5)*EXP(J299/(2*'Input-Graph'!$K$21))/(A299*SQRT(2*PI()))</f>
        <v>12067.104802449841</v>
      </c>
      <c r="E299">
        <f t="shared" si="21"/>
        <v>9734.899689080328</v>
      </c>
      <c r="F299" s="6">
        <f>I299*NORMDIST(-I299*SQRT(A299)/'Input-Graph'!$K$21,0,1,1)</f>
        <v>2286.0450350522674</v>
      </c>
      <c r="G299" s="6">
        <f>-('Input-Graph'!$K$21*EXP(Intermediate!J299*Intermediate!A299/(2*'Input-Graph'!$K$21*'Input-Graph'!$K$21))/SQRT(2*PI()*Intermediate!A299))</f>
        <v>-14307.261292977279</v>
      </c>
      <c r="H299">
        <f t="shared" si="22"/>
        <v>2710.7606236823613</v>
      </c>
      <c r="I299">
        <f>'Input-Graph'!$K$20-'Input-Graph'!$N$14/Intermediate!K299</f>
        <v>5155.500000000007</v>
      </c>
      <c r="J299">
        <f t="shared" si="19"/>
        <v>-26579180.250000075</v>
      </c>
      <c r="K299">
        <f>('Input-Graph'!$N$5-((2*'Input-Graph'!A303/'Input-Graph'!$N$7)+'Input-Graph'!$N$8))*'Input-Graph'!$N$6</f>
        <v>2195.999999999997</v>
      </c>
    </row>
    <row r="300" spans="1:11" ht="12.75">
      <c r="A300" s="4">
        <f>'Input-Graph'!$K$21+'Input-Graph'!$K$27/'Input-Graph'!A304</f>
        <v>2622000518.148511</v>
      </c>
      <c r="B300">
        <f>SQRT('Input-Graph'!$K$21/(2*PI()))*'Input-Graph'!$K$27*EXP(J300/(2*'Input-Graph'!$K$21))/('Input-Graph'!A304*A300)</f>
        <v>4985.403426755877</v>
      </c>
      <c r="C300">
        <f t="shared" si="20"/>
        <v>-2332.205113369512</v>
      </c>
      <c r="D300">
        <f>POWER('Input-Graph'!$K$21,1.5)*EXP(J300/(2*'Input-Graph'!$K$21))/(A300*SQRT(2*PI()))</f>
        <v>12078.77856822101</v>
      </c>
      <c r="E300">
        <f t="shared" si="21"/>
        <v>9746.5734548515</v>
      </c>
      <c r="F300" s="6">
        <f>I300*NORMDIST(-I300*SQRT(A300)/'Input-Graph'!$K$21,0,1,1)</f>
        <v>2286.1850825064103</v>
      </c>
      <c r="G300" s="6">
        <f>-('Input-Graph'!$K$21*EXP(Intermediate!J300*Intermediate!A300/(2*'Input-Graph'!$K$21*'Input-Graph'!$K$21))/SQRT(2*PI()*Intermediate!A300))</f>
        <v>-14314.3201524746</v>
      </c>
      <c r="H300">
        <f t="shared" si="22"/>
        <v>2703.8418116391877</v>
      </c>
      <c r="I300">
        <f>'Input-Graph'!$K$20-'Input-Graph'!$N$14/Intermediate!K300</f>
        <v>5155.500000000007</v>
      </c>
      <c r="J300">
        <f t="shared" si="19"/>
        <v>-26579180.250000075</v>
      </c>
      <c r="K300">
        <f>('Input-Graph'!$N$5-((2*'Input-Graph'!A304/'Input-Graph'!$N$7)+'Input-Graph'!$N$8))*'Input-Graph'!$N$6</f>
        <v>2193.999999999997</v>
      </c>
    </row>
    <row r="301" spans="1:11" ht="12.75">
      <c r="A301" s="4">
        <f>'Input-Graph'!$K$21+'Input-Graph'!$K$27/'Input-Graph'!A305</f>
        <v>2619480672.013154</v>
      </c>
      <c r="B301">
        <f>SQRT('Input-Graph'!$K$21/(2*PI()))*'Input-Graph'!$K$27*EXP(J301/(2*'Input-Graph'!$K$21))/('Input-Graph'!A305*A301)</f>
        <v>4973.784076470092</v>
      </c>
      <c r="C301">
        <f t="shared" si="20"/>
        <v>-2332.205113369512</v>
      </c>
      <c r="D301">
        <f>POWER('Input-Graph'!$K$21,1.5)*EXP(J301/(2*'Input-Graph'!$K$21))/(A301*SQRT(2*PI()))</f>
        <v>12090.397918506795</v>
      </c>
      <c r="E301">
        <f t="shared" si="21"/>
        <v>9758.192805137282</v>
      </c>
      <c r="F301" s="6">
        <f>I301*NORMDIST(-I301*SQRT(A301)/'Input-Graph'!$K$21,0,1,1)</f>
        <v>2286.3242770436404</v>
      </c>
      <c r="G301" s="6">
        <f>-('Input-Graph'!$K$21*EXP(Intermediate!J301*Intermediate!A301/(2*'Input-Graph'!$K$21*'Input-Graph'!$K$21))/SQRT(2*PI()*Intermediate!A301))</f>
        <v>-14321.342655928907</v>
      </c>
      <c r="H301">
        <f t="shared" si="22"/>
        <v>2696.9585027221074</v>
      </c>
      <c r="I301">
        <f>'Input-Graph'!$K$20-'Input-Graph'!$N$14/Intermediate!K301</f>
        <v>5155.500000000007</v>
      </c>
      <c r="J301">
        <f t="shared" si="19"/>
        <v>-26579180.250000075</v>
      </c>
      <c r="K301">
        <f>('Input-Graph'!$N$5-((2*'Input-Graph'!A305/'Input-Graph'!$N$7)+'Input-Graph'!$N$8))*'Input-Graph'!$N$6</f>
        <v>2191.999999999997</v>
      </c>
    </row>
    <row r="302" spans="1:11" ht="12.75">
      <c r="A302" s="4">
        <f>'Input-Graph'!$K$21+'Input-Graph'!$K$27/'Input-Graph'!A306</f>
        <v>2616977349.459012</v>
      </c>
      <c r="B302">
        <f>SQRT('Input-Graph'!$K$21/(2*PI()))*'Input-Graph'!$K$27*EXP(J302/(2*'Input-Graph'!$K$21))/('Input-Graph'!A306*A302)</f>
        <v>4962.218762080116</v>
      </c>
      <c r="C302">
        <f t="shared" si="20"/>
        <v>-2332.205113369512</v>
      </c>
      <c r="D302">
        <f>POWER('Input-Graph'!$K$21,1.5)*EXP(J302/(2*'Input-Graph'!$K$21))/(A302*SQRT(2*PI()))</f>
        <v>12101.963232896773</v>
      </c>
      <c r="E302">
        <f t="shared" si="21"/>
        <v>9769.758119527261</v>
      </c>
      <c r="F302" s="6">
        <f>I302*NORMDIST(-I302*SQRT(A302)/'Input-Graph'!$K$21,0,1,1)</f>
        <v>2286.46262647912</v>
      </c>
      <c r="G302" s="6">
        <f>-('Input-Graph'!$K$21*EXP(Intermediate!J302*Intermediate!A302/(2*'Input-Graph'!$K$21*'Input-Graph'!$K$21))/SQRT(2*PI()*Intermediate!A302))</f>
        <v>-14328.329085998601</v>
      </c>
      <c r="H302">
        <f t="shared" si="22"/>
        <v>2690.110422087895</v>
      </c>
      <c r="I302">
        <f>'Input-Graph'!$K$20-'Input-Graph'!$N$14/Intermediate!K302</f>
        <v>5155.500000000007</v>
      </c>
      <c r="J302">
        <f t="shared" si="19"/>
        <v>-26579180.250000075</v>
      </c>
      <c r="K302">
        <f>('Input-Graph'!$N$5-((2*'Input-Graph'!A306/'Input-Graph'!$N$7)+'Input-Graph'!$N$8))*'Input-Graph'!$N$6</f>
        <v>2189.999999999997</v>
      </c>
    </row>
    <row r="303" spans="1:11" ht="12.75">
      <c r="A303" s="4">
        <f>'Input-Graph'!$K$21+'Input-Graph'!$K$27/'Input-Graph'!A307</f>
        <v>2614490388.490192</v>
      </c>
      <c r="B303">
        <f>SQRT('Input-Graph'!$K$21/(2*PI()))*'Input-Graph'!$K$27*EXP(J303/(2*'Input-Graph'!$K$21))/('Input-Graph'!A307*A303)</f>
        <v>4950.707107518748</v>
      </c>
      <c r="C303">
        <f t="shared" si="20"/>
        <v>-2332.205113369512</v>
      </c>
      <c r="D303">
        <f>POWER('Input-Graph'!$K$21,1.5)*EXP(J303/(2*'Input-Graph'!$K$21))/(A303*SQRT(2*PI()))</f>
        <v>12113.474887458138</v>
      </c>
      <c r="E303">
        <f t="shared" si="21"/>
        <v>9781.269774088625</v>
      </c>
      <c r="F303" s="6">
        <f>I303*NORMDIST(-I303*SQRT(A303)/'Input-Graph'!$K$21,0,1,1)</f>
        <v>2286.600138532306</v>
      </c>
      <c r="G303" s="6">
        <f>-('Input-Graph'!$K$21*EXP(Intermediate!J303*Intermediate!A303/(2*'Input-Graph'!$K$21*'Input-Graph'!$K$21))/SQRT(2*PI()*Intermediate!A303))</f>
        <v>-14335.279722391804</v>
      </c>
      <c r="H303">
        <f t="shared" si="22"/>
        <v>2683.2972977478767</v>
      </c>
      <c r="I303">
        <f>'Input-Graph'!$K$20-'Input-Graph'!$N$14/Intermediate!K303</f>
        <v>5155.500000000007</v>
      </c>
      <c r="J303">
        <f t="shared" si="19"/>
        <v>-26579180.250000075</v>
      </c>
      <c r="K303">
        <f>('Input-Graph'!$N$5-((2*'Input-Graph'!A307/'Input-Graph'!$N$7)+'Input-Graph'!$N$8))*'Input-Graph'!$N$6</f>
        <v>2187.999999999997</v>
      </c>
    </row>
    <row r="304" spans="1:11" ht="12.75">
      <c r="A304" s="4">
        <f>'Input-Graph'!$K$21+'Input-Graph'!$K$27/'Input-Graph'!A308</f>
        <v>2612019629.221494</v>
      </c>
      <c r="B304">
        <f>SQRT('Input-Graph'!$K$21/(2*PI()))*'Input-Graph'!$K$27*EXP(J304/(2*'Input-Graph'!$K$21))/('Input-Graph'!A308*A304)</f>
        <v>4939.248740200412</v>
      </c>
      <c r="C304">
        <f t="shared" si="20"/>
        <v>-2332.205113369512</v>
      </c>
      <c r="D304">
        <f>POWER('Input-Graph'!$K$21,1.5)*EXP(J304/(2*'Input-Graph'!$K$21))/(A304*SQRT(2*PI()))</f>
        <v>12124.933254776475</v>
      </c>
      <c r="E304">
        <f t="shared" si="21"/>
        <v>9792.728141406962</v>
      </c>
      <c r="F304" s="6">
        <f>I304*NORMDIST(-I304*SQRT(A304)/'Input-Graph'!$K$21,0,1,1)</f>
        <v>2286.7368208284133</v>
      </c>
      <c r="G304" s="6">
        <f>-('Input-Graph'!$K$21*EXP(Intermediate!J304*Intermediate!A304/(2*'Input-Graph'!$K$21*'Input-Graph'!$K$21))/SQRT(2*PI()*Intermediate!A304))</f>
        <v>-14342.194841905157</v>
      </c>
      <c r="H304">
        <f t="shared" si="22"/>
        <v>2676.5188605306303</v>
      </c>
      <c r="I304">
        <f>'Input-Graph'!$K$20-'Input-Graph'!$N$14/Intermediate!K304</f>
        <v>5155.500000000007</v>
      </c>
      <c r="J304">
        <f t="shared" si="19"/>
        <v>-26579180.250000075</v>
      </c>
      <c r="K304">
        <f>('Input-Graph'!$N$5-((2*'Input-Graph'!A308/'Input-Graph'!$N$7)+'Input-Graph'!$N$8))*'Input-Graph'!$N$6</f>
        <v>2185.999999999997</v>
      </c>
    </row>
    <row r="305" spans="1:11" ht="12.75">
      <c r="A305" s="4">
        <f>'Input-Graph'!$K$21+'Input-Graph'!$K$27/'Input-Graph'!A309</f>
        <v>2609564913.8441515</v>
      </c>
      <c r="B305">
        <f>SQRT('Input-Graph'!$K$21/(2*PI()))*'Input-Graph'!$K$27*EXP(J305/(2*'Input-Graph'!$K$21))/('Input-Graph'!A309*A305)</f>
        <v>4927.843290980946</v>
      </c>
      <c r="C305">
        <f t="shared" si="20"/>
        <v>-2332.205113369512</v>
      </c>
      <c r="D305">
        <f>POWER('Input-Graph'!$K$21,1.5)*EXP(J305/(2*'Input-Graph'!$K$21))/(A305*SQRT(2*PI()))</f>
        <v>12136.338703995943</v>
      </c>
      <c r="E305">
        <f t="shared" si="21"/>
        <v>9804.133590626432</v>
      </c>
      <c r="F305" s="6">
        <f>I305*NORMDIST(-I305*SQRT(A305)/'Input-Graph'!$K$21,0,1,1)</f>
        <v>2286.872680899857</v>
      </c>
      <c r="G305" s="6">
        <f>-('Input-Graph'!$K$21*EXP(Intermediate!J305*Intermediate!A305/(2*'Input-Graph'!$K$21*'Input-Graph'!$K$21))/SQRT(2*PI()*Intermediate!A305))</f>
        <v>-14349.074718461938</v>
      </c>
      <c r="H305">
        <f t="shared" si="22"/>
        <v>2669.774844045298</v>
      </c>
      <c r="I305">
        <f>'Input-Graph'!$K$20-'Input-Graph'!$N$14/Intermediate!K305</f>
        <v>5155.500000000007</v>
      </c>
      <c r="J305">
        <f t="shared" si="19"/>
        <v>-26579180.250000075</v>
      </c>
      <c r="K305">
        <f>('Input-Graph'!$N$5-((2*'Input-Graph'!A309/'Input-Graph'!$N$7)+'Input-Graph'!$N$8))*'Input-Graph'!$N$6</f>
        <v>2183.999999999997</v>
      </c>
    </row>
    <row r="306" spans="1:11" ht="12.75">
      <c r="A306" s="4">
        <f>'Input-Graph'!$K$21+'Input-Graph'!$K$27/'Input-Graph'!A310</f>
        <v>2607126086.592229</v>
      </c>
      <c r="B306">
        <f>SQRT('Input-Graph'!$K$21/(2*PI()))*'Input-Graph'!$K$27*EXP(J306/(2*'Input-Graph'!$K$21))/('Input-Graph'!A310*A306)</f>
        <v>4916.490394117964</v>
      </c>
      <c r="C306">
        <f t="shared" si="20"/>
        <v>-2332.205113369512</v>
      </c>
      <c r="D306">
        <f>POWER('Input-Graph'!$K$21,1.5)*EXP(J306/(2*'Input-Graph'!$K$21))/(A306*SQRT(2*PI()))</f>
        <v>12147.691600858925</v>
      </c>
      <c r="E306">
        <f t="shared" si="21"/>
        <v>9815.486487489412</v>
      </c>
      <c r="F306" s="6">
        <f>I306*NORMDIST(-I306*SQRT(A306)/'Input-Graph'!$K$21,0,1,1)</f>
        <v>2287.007726187668</v>
      </c>
      <c r="G306" s="6">
        <f>-('Input-Graph'!$K$21*EXP(Intermediate!J306*Intermediate!A306/(2*'Input-Graph'!$K$21*'Input-Graph'!$K$21))/SQRT(2*PI()*Intermediate!A306))</f>
        <v>-14355.919623149644</v>
      </c>
      <c r="H306">
        <f t="shared" si="22"/>
        <v>2663.064984645398</v>
      </c>
      <c r="I306">
        <f>'Input-Graph'!$K$20-'Input-Graph'!$N$14/Intermediate!K306</f>
        <v>5155.500000000007</v>
      </c>
      <c r="J306">
        <f t="shared" si="19"/>
        <v>-26579180.250000075</v>
      </c>
      <c r="K306">
        <f>('Input-Graph'!$N$5-((2*'Input-Graph'!A310/'Input-Graph'!$N$7)+'Input-Graph'!$N$8))*'Input-Graph'!$N$6</f>
        <v>2181.9999999999964</v>
      </c>
    </row>
    <row r="307" spans="1:11" ht="12.75">
      <c r="A307" s="4">
        <f>'Input-Graph'!$K$21+'Input-Graph'!$K$27/'Input-Graph'!A311</f>
        <v>2604702993.7096734</v>
      </c>
      <c r="B307">
        <f>SQRT('Input-Graph'!$K$21/(2*PI()))*'Input-Graph'!$K$27*EXP(J307/(2*'Input-Graph'!$K$21))/('Input-Graph'!A311*A307)</f>
        <v>4905.189687231763</v>
      </c>
      <c r="C307">
        <f t="shared" si="20"/>
        <v>-2332.205113369512</v>
      </c>
      <c r="D307">
        <f>POWER('Input-Graph'!$K$21,1.5)*EXP(J307/(2*'Input-Graph'!$K$21))/(A307*SQRT(2*PI()))</f>
        <v>12158.992307745124</v>
      </c>
      <c r="E307">
        <f t="shared" si="21"/>
        <v>9826.78719437561</v>
      </c>
      <c r="F307" s="6">
        <f>I307*NORMDIST(-I307*SQRT(A307)/'Input-Graph'!$K$21,0,1,1)</f>
        <v>2287.1419640428794</v>
      </c>
      <c r="G307" s="6">
        <f>-('Input-Graph'!$K$21*EXP(Intermediate!J307*Intermediate!A307/(2*'Input-Graph'!$K$21*'Input-Graph'!$K$21))/SQRT(2*PI()*Intermediate!A307))</f>
        <v>-14362.729824256943</v>
      </c>
      <c r="H307">
        <f t="shared" si="22"/>
        <v>2656.38902139331</v>
      </c>
      <c r="I307">
        <f>'Input-Graph'!$K$20-'Input-Graph'!$N$14/Intermediate!K307</f>
        <v>5155.500000000007</v>
      </c>
      <c r="J307">
        <f t="shared" si="19"/>
        <v>-26579180.250000075</v>
      </c>
      <c r="K307">
        <f>('Input-Graph'!$N$5-((2*'Input-Graph'!A311/'Input-Graph'!$N$7)+'Input-Graph'!$N$8))*'Input-Graph'!$N$6</f>
        <v>2179.9999999999964</v>
      </c>
    </row>
    <row r="308" spans="1:11" ht="12.75">
      <c r="A308" s="4">
        <f>'Input-Graph'!$K$21+'Input-Graph'!$K$27/'Input-Graph'!A312</f>
        <v>2602295483.418002</v>
      </c>
      <c r="B308">
        <f>SQRT('Input-Graph'!$K$21/(2*PI()))*'Input-Graph'!$K$27*EXP(J308/(2*'Input-Graph'!$K$21))/('Input-Graph'!A312*A308)</f>
        <v>4893.940811266765</v>
      </c>
      <c r="C308">
        <f t="shared" si="20"/>
        <v>-2332.205113369512</v>
      </c>
      <c r="D308">
        <f>POWER('Input-Graph'!$K$21,1.5)*EXP(J308/(2*'Input-Graph'!$K$21))/(A308*SQRT(2*PI()))</f>
        <v>12170.241183710124</v>
      </c>
      <c r="E308">
        <f t="shared" si="21"/>
        <v>9838.036070340611</v>
      </c>
      <c r="F308" s="6">
        <f>I308*NORMDIST(-I308*SQRT(A308)/'Input-Graph'!$K$21,0,1,1)</f>
        <v>2287.2754017278894</v>
      </c>
      <c r="G308" s="6">
        <f>-('Input-Graph'!$K$21*EXP(Intermediate!J308*Intermediate!A308/(2*'Input-Graph'!$K$21*'Input-Graph'!$K$21))/SQRT(2*PI()*Intermediate!A308))</f>
        <v>-14369.505587310045</v>
      </c>
      <c r="H308">
        <f t="shared" si="22"/>
        <v>2649.7466960252223</v>
      </c>
      <c r="I308">
        <f>'Input-Graph'!$K$20-'Input-Graph'!$N$14/Intermediate!K308</f>
        <v>5155.500000000007</v>
      </c>
      <c r="J308">
        <f t="shared" si="19"/>
        <v>-26579180.250000075</v>
      </c>
      <c r="K308">
        <f>('Input-Graph'!$N$5-((2*'Input-Graph'!A312/'Input-Graph'!$N$7)+'Input-Graph'!$N$8))*'Input-Graph'!$N$6</f>
        <v>2177.9999999999964</v>
      </c>
    </row>
    <row r="309" spans="1:11" ht="12.75">
      <c r="A309" s="4">
        <f>'Input-Graph'!$K$21+'Input-Graph'!$K$27/'Input-Graph'!A313</f>
        <v>2599903405.884611</v>
      </c>
      <c r="B309">
        <f>SQRT('Input-Graph'!$K$21/(2*PI()))*'Input-Graph'!$K$27*EXP(J309/(2*'Input-Graph'!$K$21))/('Input-Graph'!A313*A309)</f>
        <v>4882.743410453485</v>
      </c>
      <c r="C309">
        <f t="shared" si="20"/>
        <v>-2332.205113369512</v>
      </c>
      <c r="D309">
        <f>POWER('Input-Graph'!$K$21,1.5)*EXP(J309/(2*'Input-Graph'!$K$21))/(A309*SQRT(2*PI()))</f>
        <v>12181.438584523405</v>
      </c>
      <c r="E309">
        <f t="shared" si="21"/>
        <v>9849.233471153893</v>
      </c>
      <c r="F309" s="6">
        <f>I309*NORMDIST(-I309*SQRT(A309)/'Input-Graph'!$K$21,0,1,1)</f>
        <v>2287.408046417802</v>
      </c>
      <c r="G309" s="6">
        <f>-('Input-Graph'!$K$21*EXP(Intermediate!J309*Intermediate!A309/(2*'Input-Graph'!$K$21*'Input-Graph'!$K$21))/SQRT(2*PI()*Intermediate!A309))</f>
        <v>-14376.247175108512</v>
      </c>
      <c r="H309">
        <f t="shared" si="22"/>
        <v>2643.1377529166657</v>
      </c>
      <c r="I309">
        <f>'Input-Graph'!$K$20-'Input-Graph'!$N$14/Intermediate!K309</f>
        <v>5155.500000000007</v>
      </c>
      <c r="J309">
        <f t="shared" si="19"/>
        <v>-26579180.250000075</v>
      </c>
      <c r="K309">
        <f>('Input-Graph'!$N$5-((2*'Input-Graph'!A313/'Input-Graph'!$N$7)+'Input-Graph'!$N$8))*'Input-Graph'!$N$6</f>
        <v>2175.999999999997</v>
      </c>
    </row>
    <row r="310" spans="1:11" ht="12.75">
      <c r="A310" s="4">
        <f>'Input-Graph'!$K$21+'Input-Graph'!$K$27/'Input-Graph'!A314</f>
        <v>2597526613.191689</v>
      </c>
      <c r="B310">
        <f>SQRT('Input-Graph'!$K$21/(2*PI()))*'Input-Graph'!$K$27*EXP(J310/(2*'Input-Graph'!$K$21))/('Input-Graph'!A314*A310)</f>
        <v>4871.597132271026</v>
      </c>
      <c r="C310">
        <f t="shared" si="20"/>
        <v>-2332.205113369512</v>
      </c>
      <c r="D310">
        <f>POWER('Input-Graph'!$K$21,1.5)*EXP(J310/(2*'Input-Graph'!$K$21))/(A310*SQRT(2*PI()))</f>
        <v>12192.584862705862</v>
      </c>
      <c r="E310">
        <f t="shared" si="21"/>
        <v>9860.379749336349</v>
      </c>
      <c r="F310" s="6">
        <f>I310*NORMDIST(-I310*SQRT(A310)/'Input-Graph'!$K$21,0,1,1)</f>
        <v>2287.5399052017387</v>
      </c>
      <c r="G310" s="6">
        <f>-('Input-Graph'!$K$21*EXP(Intermediate!J310*Intermediate!A310/(2*'Input-Graph'!$K$21*'Input-Graph'!$K$21))/SQRT(2*PI()*Intermediate!A310))</f>
        <v>-14382.954847760508</v>
      </c>
      <c r="H310">
        <f t="shared" si="22"/>
        <v>2636.5619390486045</v>
      </c>
      <c r="I310">
        <f>'Input-Graph'!$K$20-'Input-Graph'!$N$14/Intermediate!K310</f>
        <v>5155.500000000007</v>
      </c>
      <c r="J310">
        <f t="shared" si="19"/>
        <v>-26579180.250000075</v>
      </c>
      <c r="K310">
        <f>('Input-Graph'!$N$5-((2*'Input-Graph'!A314/'Input-Graph'!$N$7)+'Input-Graph'!$N$8))*'Input-Graph'!$N$6</f>
        <v>2173.999999999997</v>
      </c>
    </row>
    <row r="311" spans="1:11" ht="12.75">
      <c r="A311" s="4">
        <f>'Input-Graph'!$K$21+'Input-Graph'!$K$27/'Input-Graph'!A315</f>
        <v>2595164959.3057284</v>
      </c>
      <c r="B311">
        <f>SQRT('Input-Graph'!$K$21/(2*PI()))*'Input-Graph'!$K$27*EXP(J311/(2*'Input-Graph'!$K$21))/('Input-Graph'!A315*A311)</f>
        <v>4860.501627410085</v>
      </c>
      <c r="C311">
        <f t="shared" si="20"/>
        <v>-2332.205113369512</v>
      </c>
      <c r="D311">
        <f>POWER('Input-Graph'!$K$21,1.5)*EXP(J311/(2*'Input-Graph'!$K$21))/(A311*SQRT(2*PI()))</f>
        <v>12203.680367566802</v>
      </c>
      <c r="E311">
        <f t="shared" si="21"/>
        <v>9871.475254197288</v>
      </c>
      <c r="F311" s="6">
        <f>I311*NORMDIST(-I311*SQRT(A311)/'Input-Graph'!$K$21,0,1,1)</f>
        <v>2287.6709850841285</v>
      </c>
      <c r="G311" s="6">
        <f>-('Input-Graph'!$K$21*EXP(Intermediate!J311*Intermediate!A311/(2*'Input-Graph'!$K$21*'Input-Graph'!$K$21))/SQRT(2*PI()*Intermediate!A311))</f>
        <v>-14389.628862717478</v>
      </c>
      <c r="H311">
        <f t="shared" si="22"/>
        <v>2630.0190039740246</v>
      </c>
      <c r="I311">
        <f>'Input-Graph'!$K$20-'Input-Graph'!$N$14/Intermediate!K311</f>
        <v>5155.500000000007</v>
      </c>
      <c r="J311">
        <f t="shared" si="19"/>
        <v>-26579180.250000075</v>
      </c>
      <c r="K311">
        <f>('Input-Graph'!$N$5-((2*'Input-Graph'!A315/'Input-Graph'!$N$7)+'Input-Graph'!$N$8))*'Input-Graph'!$N$6</f>
        <v>2171.9999999999964</v>
      </c>
    </row>
    <row r="312" spans="1:11" ht="12.75">
      <c r="A312" s="4">
        <f>'Input-Graph'!$K$21+'Input-Graph'!$K$27/'Input-Graph'!A316</f>
        <v>2592818300.047615</v>
      </c>
      <c r="B312">
        <f>SQRT('Input-Graph'!$K$21/(2*PI()))*'Input-Graph'!$K$27*EXP(J312/(2*'Input-Graph'!$K$21))/('Input-Graph'!A316*A312)</f>
        <v>4849.4565497364665</v>
      </c>
      <c r="C312">
        <f t="shared" si="20"/>
        <v>-2332.205113369512</v>
      </c>
      <c r="D312">
        <f>POWER('Input-Graph'!$K$21,1.5)*EXP(J312/(2*'Input-Graph'!$K$21))/(A312*SQRT(2*PI()))</f>
        <v>12214.725445240421</v>
      </c>
      <c r="E312">
        <f t="shared" si="21"/>
        <v>9882.52033187091</v>
      </c>
      <c r="F312" s="6">
        <f>I312*NORMDIST(-I312*SQRT(A312)/'Input-Graph'!$K$21,0,1,1)</f>
        <v>2287.801292985978</v>
      </c>
      <c r="G312" s="6">
        <f>-('Input-Graph'!$K$21*EXP(Intermediate!J312*Intermediate!A312/(2*'Input-Graph'!$K$21*'Input-Graph'!$K$21))/SQRT(2*PI()*Intermediate!A312))</f>
        <v>-14396.269474808323</v>
      </c>
      <c r="H312">
        <f t="shared" si="22"/>
        <v>2623.5086997850303</v>
      </c>
      <c r="I312">
        <f>'Input-Graph'!$K$20-'Input-Graph'!$N$14/Intermediate!K312</f>
        <v>5155.500000000007</v>
      </c>
      <c r="J312">
        <f t="shared" si="19"/>
        <v>-26579180.250000075</v>
      </c>
      <c r="K312">
        <f>('Input-Graph'!$N$5-((2*'Input-Graph'!A316/'Input-Graph'!$N$7)+'Input-Graph'!$N$8))*'Input-Graph'!$N$6</f>
        <v>2169.9999999999964</v>
      </c>
    </row>
    <row r="313" spans="1:11" ht="12.75">
      <c r="A313" s="4">
        <f>'Input-Graph'!$K$21+'Input-Graph'!$K$27/'Input-Graph'!A317</f>
        <v>2590486493.063287</v>
      </c>
      <c r="B313">
        <f>SQRT('Input-Graph'!$K$21/(2*PI()))*'Input-Graph'!$K$27*EXP(J313/(2*'Input-Graph'!$K$21))/('Input-Graph'!A317*A313)</f>
        <v>4838.461556255077</v>
      </c>
      <c r="C313">
        <f t="shared" si="20"/>
        <v>-2332.205113369512</v>
      </c>
      <c r="D313">
        <f>POWER('Input-Graph'!$K$21,1.5)*EXP(J313/(2*'Input-Graph'!$K$21))/(A313*SQRT(2*PI()))</f>
        <v>12225.720438721813</v>
      </c>
      <c r="E313">
        <f t="shared" si="21"/>
        <v>9893.515325352302</v>
      </c>
      <c r="F313" s="6">
        <f>I313*NORMDIST(-I313*SQRT(A313)/'Input-Graph'!$K$21,0,1,1)</f>
        <v>2287.9308357461105</v>
      </c>
      <c r="G313" s="6">
        <f>-('Input-Graph'!$K$21*EXP(Intermediate!J313*Intermediate!A313/(2*'Input-Graph'!$K$21*'Input-Graph'!$K$21))/SQRT(2*PI()*Intermediate!A313))</f>
        <v>-14402.876936273</v>
      </c>
      <c r="H313">
        <f t="shared" si="22"/>
        <v>2617.0307810804898</v>
      </c>
      <c r="I313">
        <f>'Input-Graph'!$K$20-'Input-Graph'!$N$14/Intermediate!K313</f>
        <v>5155.500000000007</v>
      </c>
      <c r="J313">
        <f t="shared" si="19"/>
        <v>-26579180.250000075</v>
      </c>
      <c r="K313">
        <f>('Input-Graph'!$N$5-((2*'Input-Graph'!A317/'Input-Graph'!$N$7)+'Input-Graph'!$N$8))*'Input-Graph'!$N$6</f>
        <v>2167.9999999999964</v>
      </c>
    </row>
    <row r="314" spans="1:11" ht="12.75">
      <c r="A314" s="4">
        <f>'Input-Graph'!$K$21+'Input-Graph'!$K$27/'Input-Graph'!A318</f>
        <v>2588169397.7949486</v>
      </c>
      <c r="B314">
        <f>SQRT('Input-Graph'!$K$21/(2*PI()))*'Input-Graph'!$K$27*EXP(J314/(2*'Input-Graph'!$K$21))/('Input-Graph'!A318*A314)</f>
        <v>4827.516307074429</v>
      </c>
      <c r="C314">
        <f t="shared" si="20"/>
        <v>-2332.205113369512</v>
      </c>
      <c r="D314">
        <f>POWER('Input-Graph'!$K$21,1.5)*EXP(J314/(2*'Input-Graph'!$K$21))/(A314*SQRT(2*PI()))</f>
        <v>12236.665687902458</v>
      </c>
      <c r="E314">
        <f t="shared" si="21"/>
        <v>9904.460574532946</v>
      </c>
      <c r="F314" s="6">
        <f>I314*NORMDIST(-I314*SQRT(A314)/'Input-Graph'!$K$21,0,1,1)</f>
        <v>2288.059620122393</v>
      </c>
      <c r="G314" s="6">
        <f>-('Input-Graph'!$K$21*EXP(Intermediate!J314*Intermediate!A314/(2*'Input-Graph'!$K$21*'Input-Graph'!$K$21))/SQRT(2*PI()*Intermediate!A314))</f>
        <v>-14409.451496795635</v>
      </c>
      <c r="H314">
        <f t="shared" si="22"/>
        <v>2610.585004934135</v>
      </c>
      <c r="I314">
        <f>'Input-Graph'!$K$20-'Input-Graph'!$N$14/Intermediate!K314</f>
        <v>5155.500000000007</v>
      </c>
      <c r="J314">
        <f t="shared" si="19"/>
        <v>-26579180.250000075</v>
      </c>
      <c r="K314">
        <f>('Input-Graph'!$N$5-((2*'Input-Graph'!A318/'Input-Graph'!$N$7)+'Input-Graph'!$N$8))*'Input-Graph'!$N$6</f>
        <v>2165.9999999999964</v>
      </c>
    </row>
    <row r="315" spans="1:11" ht="12.75">
      <c r="A315" s="4">
        <f>'Input-Graph'!$K$21+'Input-Graph'!$K$27/'Input-Graph'!A319</f>
        <v>2585866875.452826</v>
      </c>
      <c r="B315">
        <f>SQRT('Input-Graph'!$K$21/(2*PI()))*'Input-Graph'!$K$27*EXP(J315/(2*'Input-Graph'!$K$21))/('Input-Graph'!A319*A315)</f>
        <v>4816.620465371617</v>
      </c>
      <c r="C315">
        <f t="shared" si="20"/>
        <v>-2332.205113369512</v>
      </c>
      <c r="D315">
        <f>POWER('Input-Graph'!$K$21,1.5)*EXP(J315/(2*'Input-Graph'!$K$21))/(A315*SQRT(2*PI()))</f>
        <v>12247.561529605271</v>
      </c>
      <c r="E315">
        <f t="shared" si="21"/>
        <v>9915.356416235758</v>
      </c>
      <c r="F315" s="6">
        <f>I315*NORMDIST(-I315*SQRT(A315)/'Input-Graph'!$K$21,0,1,1)</f>
        <v>2288.1876527929317</v>
      </c>
      <c r="G315" s="6">
        <f>-('Input-Graph'!$K$21*EXP(Intermediate!J315*Intermediate!A315/(2*'Input-Graph'!$K$21*'Input-Graph'!$K$21))/SQRT(2*PI()*Intermediate!A315))</f>
        <v>-14415.993403537119</v>
      </c>
      <c r="H315">
        <f t="shared" si="22"/>
        <v>2604.1711308631857</v>
      </c>
      <c r="I315">
        <f>'Input-Graph'!$K$20-'Input-Graph'!$N$14/Intermediate!K315</f>
        <v>5155.500000000007</v>
      </c>
      <c r="J315">
        <f t="shared" si="19"/>
        <v>-26579180.250000075</v>
      </c>
      <c r="K315">
        <f>('Input-Graph'!$N$5-((2*'Input-Graph'!A319/'Input-Graph'!$N$7)+'Input-Graph'!$N$8))*'Input-Graph'!$N$6</f>
        <v>2163.9999999999964</v>
      </c>
    </row>
    <row r="316" spans="1:11" ht="12.75">
      <c r="A316" s="4">
        <f>'Input-Graph'!$K$21+'Input-Graph'!$K$27/'Input-Graph'!A320</f>
        <v>2583578788.987457</v>
      </c>
      <c r="B316">
        <f>SQRT('Input-Graph'!$K$21/(2*PI()))*'Input-Graph'!$K$27*EXP(J316/(2*'Input-Graph'!$K$21))/('Input-Graph'!A320*A316)</f>
        <v>4805.77369735776</v>
      </c>
      <c r="C316">
        <f t="shared" si="20"/>
        <v>-2332.205113369512</v>
      </c>
      <c r="D316">
        <f>POWER('Input-Graph'!$K$21,1.5)*EXP(J316/(2*'Input-Graph'!$K$21))/(A316*SQRT(2*PI()))</f>
        <v>12258.408297619126</v>
      </c>
      <c r="E316">
        <f t="shared" si="21"/>
        <v>9926.203184249614</v>
      </c>
      <c r="F316" s="6">
        <f>I316*NORMDIST(-I316*SQRT(A316)/'Input-Graph'!$K$21,0,1,1)</f>
        <v>2288.3149403572547</v>
      </c>
      <c r="G316" s="6">
        <f>-('Input-Graph'!$K$21*EXP(Intermediate!J316*Intermediate!A316/(2*'Input-Graph'!$K$21*'Input-Graph'!$K$21))/SQRT(2*PI()*Intermediate!A316))</f>
        <v>-14422.502901167176</v>
      </c>
      <c r="H316">
        <f t="shared" si="22"/>
        <v>2597.7889207974513</v>
      </c>
      <c r="I316">
        <f>'Input-Graph'!$K$20-'Input-Graph'!$N$14/Intermediate!K316</f>
        <v>5155.500000000007</v>
      </c>
      <c r="J316">
        <f t="shared" si="19"/>
        <v>-26579180.250000075</v>
      </c>
      <c r="K316">
        <f>('Input-Graph'!$N$5-((2*'Input-Graph'!A320/'Input-Graph'!$N$7)+'Input-Graph'!$N$8))*'Input-Graph'!$N$6</f>
        <v>2161.9999999999964</v>
      </c>
    </row>
    <row r="317" spans="1:11" ht="12.75">
      <c r="A317" s="4">
        <f>'Input-Graph'!$K$21+'Input-Graph'!$K$27/'Input-Graph'!A321</f>
        <v>2581305003.0624957</v>
      </c>
      <c r="B317">
        <f>SQRT('Input-Graph'!$K$21/(2*PI()))*'Input-Graph'!$K$27*EXP(J317/(2*'Input-Graph'!$K$21))/('Input-Graph'!A321*A317)</f>
        <v>4794.975672243921</v>
      </c>
      <c r="C317">
        <f t="shared" si="20"/>
        <v>-2332.205113369512</v>
      </c>
      <c r="D317">
        <f>POWER('Input-Graph'!$K$21,1.5)*EXP(J317/(2*'Input-Graph'!$K$21))/(A317*SQRT(2*PI()))</f>
        <v>12269.206322732967</v>
      </c>
      <c r="E317">
        <f t="shared" si="21"/>
        <v>9937.001209363454</v>
      </c>
      <c r="F317" s="6">
        <f>I317*NORMDIST(-I317*SQRT(A317)/'Input-Graph'!$K$21,0,1,1)</f>
        <v>2288.4414893374665</v>
      </c>
      <c r="G317" s="6">
        <f>-('Input-Graph'!$K$21*EXP(Intermediate!J317*Intermediate!A317/(2*'Input-Graph'!$K$21*'Input-Graph'!$K$21))/SQRT(2*PI()*Intermediate!A317))</f>
        <v>-14428.980231895988</v>
      </c>
      <c r="H317">
        <f t="shared" si="22"/>
        <v>2591.4381390488525</v>
      </c>
      <c r="I317">
        <f>'Input-Graph'!$K$20-'Input-Graph'!$N$14/Intermediate!K317</f>
        <v>5155.500000000007</v>
      </c>
      <c r="J317">
        <f t="shared" si="19"/>
        <v>-26579180.250000075</v>
      </c>
      <c r="K317">
        <f>('Input-Graph'!$N$5-((2*'Input-Graph'!A321/'Input-Graph'!$N$7)+'Input-Graph'!$N$8))*'Input-Graph'!$N$6</f>
        <v>2159.9999999999964</v>
      </c>
    </row>
    <row r="318" spans="1:11" ht="12.75">
      <c r="A318" s="4">
        <f>'Input-Graph'!$K$21+'Input-Graph'!$K$27/'Input-Graph'!A322</f>
        <v>2579045384.0280333</v>
      </c>
      <c r="B318">
        <f>SQRT('Input-Graph'!$K$21/(2*PI()))*'Input-Graph'!$K$27*EXP(J318/(2*'Input-Graph'!$K$21))/('Input-Graph'!A322*A318)</f>
        <v>4784.226062207475</v>
      </c>
      <c r="C318">
        <f t="shared" si="20"/>
        <v>-2332.205113369512</v>
      </c>
      <c r="D318">
        <f>POWER('Input-Graph'!$K$21,1.5)*EXP(J318/(2*'Input-Graph'!$K$21))/(A318*SQRT(2*PI()))</f>
        <v>12279.955932769411</v>
      </c>
      <c r="E318">
        <f t="shared" si="21"/>
        <v>9947.750819399898</v>
      </c>
      <c r="F318" s="6">
        <f>I318*NORMDIST(-I318*SQRT(A318)/'Input-Graph'!$K$21,0,1,1)</f>
        <v>2288.5673061793877</v>
      </c>
      <c r="G318" s="6">
        <f>-('Input-Graph'!$K$21*EXP(Intermediate!J318*Intermediate!A318/(2*'Input-Graph'!$K$21*'Input-Graph'!$K$21))/SQRT(2*PI()*Intermediate!A318))</f>
        <v>-14435.425635505277</v>
      </c>
      <c r="H318">
        <f t="shared" si="22"/>
        <v>2585.1185522814867</v>
      </c>
      <c r="I318">
        <f>'Input-Graph'!$K$20-'Input-Graph'!$N$14/Intermediate!K318</f>
        <v>5155.500000000007</v>
      </c>
      <c r="J318">
        <f t="shared" si="19"/>
        <v>-26579180.250000075</v>
      </c>
      <c r="K318">
        <f>('Input-Graph'!$N$5-((2*'Input-Graph'!A322/'Input-Graph'!$N$7)+'Input-Graph'!$N$8))*'Input-Graph'!$N$6</f>
        <v>2157.9999999999964</v>
      </c>
    </row>
    <row r="319" spans="1:11" ht="12.75">
      <c r="A319" s="4">
        <f>'Input-Graph'!$K$21+'Input-Graph'!$K$27/'Input-Graph'!A323</f>
        <v>2576799799.894406</v>
      </c>
      <c r="B319">
        <f>SQRT('Input-Graph'!$K$21/(2*PI()))*'Input-Graph'!$K$27*EXP(J319/(2*'Input-Graph'!$K$21))/('Input-Graph'!A323*A319)</f>
        <v>4773.5245423589395</v>
      </c>
      <c r="C319">
        <f t="shared" si="20"/>
        <v>-2332.205113369512</v>
      </c>
      <c r="D319">
        <f>POWER('Input-Graph'!$K$21,1.5)*EXP(J319/(2*'Input-Graph'!$K$21))/(A319*SQRT(2*PI()))</f>
        <v>12290.657452617948</v>
      </c>
      <c r="E319">
        <f t="shared" si="21"/>
        <v>9958.452339248437</v>
      </c>
      <c r="F319" s="6">
        <f>I319*NORMDIST(-I319*SQRT(A319)/'Input-Graph'!$K$21,0,1,1)</f>
        <v>2288.6923972536706</v>
      </c>
      <c r="G319" s="6">
        <f>-('Input-Graph'!$K$21*EXP(Intermediate!J319*Intermediate!A319/(2*'Input-Graph'!$K$21*'Input-Graph'!$K$21))/SQRT(2*PI()*Intermediate!A319))</f>
        <v>-14441.83934937895</v>
      </c>
      <c r="H319">
        <f t="shared" si="22"/>
        <v>2578.829929482099</v>
      </c>
      <c r="I319">
        <f>'Input-Graph'!$K$20-'Input-Graph'!$N$14/Intermediate!K319</f>
        <v>5155.500000000007</v>
      </c>
      <c r="J319">
        <f t="shared" si="19"/>
        <v>-26579180.250000075</v>
      </c>
      <c r="K319">
        <f>('Input-Graph'!$N$5-((2*'Input-Graph'!A323/'Input-Graph'!$N$7)+'Input-Graph'!$N$8))*'Input-Graph'!$N$6</f>
        <v>2155.9999999999964</v>
      </c>
    </row>
    <row r="320" spans="1:11" ht="12.75">
      <c r="A320" s="4">
        <f>'Input-Graph'!$K$21+'Input-Graph'!$K$27/'Input-Graph'!A324</f>
        <v>2574568120.3064976</v>
      </c>
      <c r="B320">
        <f>SQRT('Input-Graph'!$K$21/(2*PI()))*'Input-Graph'!$K$27*EXP(J320/(2*'Input-Graph'!$K$21))/('Input-Graph'!A324*A320)</f>
        <v>4762.8707907092385</v>
      </c>
      <c r="C320">
        <f t="shared" si="20"/>
        <v>-2332.205113369512</v>
      </c>
      <c r="D320">
        <f>POWER('Input-Graph'!$K$21,1.5)*EXP(J320/(2*'Input-Graph'!$K$21))/(A320*SQRT(2*PI()))</f>
        <v>12301.311204267648</v>
      </c>
      <c r="E320">
        <f t="shared" si="21"/>
        <v>9969.106090898134</v>
      </c>
      <c r="F320" s="6">
        <f>I320*NORMDIST(-I320*SQRT(A320)/'Input-Graph'!$K$21,0,1,1)</f>
        <v>2288.8167688568974</v>
      </c>
      <c r="G320" s="6">
        <f>-('Input-Graph'!$K$21*EXP(Intermediate!J320*Intermediate!A320/(2*'Input-Graph'!$K$21*'Input-Graph'!$K$21))/SQRT(2*PI()*Intermediate!A320))</f>
        <v>-14448.221608533275</v>
      </c>
      <c r="H320">
        <f t="shared" si="22"/>
        <v>2572.5720419309964</v>
      </c>
      <c r="I320">
        <f>'Input-Graph'!$K$20-'Input-Graph'!$N$14/Intermediate!K320</f>
        <v>5155.500000000007</v>
      </c>
      <c r="J320">
        <f t="shared" si="19"/>
        <v>-26579180.250000075</v>
      </c>
      <c r="K320">
        <f>('Input-Graph'!$N$5-((2*'Input-Graph'!A324/'Input-Graph'!$N$7)+'Input-Graph'!$N$8))*'Input-Graph'!$N$6</f>
        <v>2153.9999999999964</v>
      </c>
    </row>
    <row r="321" spans="1:11" ht="12.75">
      <c r="A321" s="4">
        <f>'Input-Graph'!$K$21+'Input-Graph'!$K$27/'Input-Graph'!A325</f>
        <v>2572350216.518514</v>
      </c>
      <c r="B321">
        <f>SQRT('Input-Graph'!$K$21/(2*PI()))*'Input-Graph'!$K$27*EXP(J321/(2*'Input-Graph'!$K$21))/('Input-Graph'!A325*A321)</f>
        <v>4752.264488137412</v>
      </c>
      <c r="C321">
        <f t="shared" si="20"/>
        <v>-2332.205113369512</v>
      </c>
      <c r="D321">
        <f>POWER('Input-Graph'!$K$21,1.5)*EXP(J321/(2*'Input-Graph'!$K$21))/(A321*SQRT(2*PI()))</f>
        <v>12311.917506839478</v>
      </c>
      <c r="E321">
        <f t="shared" si="21"/>
        <v>9979.712393469967</v>
      </c>
      <c r="F321" s="6">
        <f>I321*NORMDIST(-I321*SQRT(A321)/'Input-Graph'!$K$21,0,1,1)</f>
        <v>2288.940427212658</v>
      </c>
      <c r="G321" s="6">
        <f>-('Input-Graph'!$K$21*EXP(Intermediate!J321*Intermediate!A321/(2*'Input-Graph'!$K$21*'Input-Graph'!$K$21))/SQRT(2*PI()*Intermediate!A321))</f>
        <v>-14454.57264564658</v>
      </c>
      <c r="H321">
        <f t="shared" si="22"/>
        <v>2566.344663173457</v>
      </c>
      <c r="I321">
        <f>'Input-Graph'!$K$20-'Input-Graph'!$N$14/Intermediate!K321</f>
        <v>5155.500000000007</v>
      </c>
      <c r="J321">
        <f t="shared" si="19"/>
        <v>-26579180.250000075</v>
      </c>
      <c r="K321">
        <f>('Input-Graph'!$N$5-((2*'Input-Graph'!A325/'Input-Graph'!$N$7)+'Input-Graph'!$N$8))*'Input-Graph'!$N$6</f>
        <v>2151.999999999996</v>
      </c>
    </row>
    <row r="322" spans="1:11" ht="12.75">
      <c r="A322" s="4">
        <f>'Input-Graph'!$K$21+'Input-Graph'!$K$27/'Input-Graph'!A326</f>
        <v>2570145961.3692265</v>
      </c>
      <c r="B322">
        <f>SQRT('Input-Graph'!$K$21/(2*PI()))*'Input-Graph'!$K$27*EXP(J322/(2*'Input-Graph'!$K$21))/('Input-Graph'!A326*A322)</f>
        <v>4741.705318358743</v>
      </c>
      <c r="C322">
        <f t="shared" si="20"/>
        <v>-2332.205113369512</v>
      </c>
      <c r="D322">
        <f>POWER('Input-Graph'!$K$21,1.5)*EXP(J322/(2*'Input-Graph'!$K$21))/(A322*SQRT(2*PI()))</f>
        <v>12322.476676618146</v>
      </c>
      <c r="E322">
        <f t="shared" si="21"/>
        <v>9990.271563248632</v>
      </c>
      <c r="F322" s="6">
        <f>I322*NORMDIST(-I322*SQRT(A322)/'Input-Graph'!$K$21,0,1,1)</f>
        <v>2289.0633784726087</v>
      </c>
      <c r="G322" s="6">
        <f>-('Input-Graph'!$K$21*EXP(Intermediate!J322*Intermediate!A322/(2*'Input-Graph'!$K$21*'Input-Graph'!$K$21))/SQRT(2*PI()*Intermediate!A322))</f>
        <v>-14460.892691088515</v>
      </c>
      <c r="H322">
        <f t="shared" si="22"/>
        <v>2560.1475689914714</v>
      </c>
      <c r="I322">
        <f>'Input-Graph'!$K$20-'Input-Graph'!$N$14/Intermediate!K322</f>
        <v>5155.500000000007</v>
      </c>
      <c r="J322">
        <f t="shared" si="19"/>
        <v>-26579180.250000075</v>
      </c>
      <c r="K322">
        <f>('Input-Graph'!$N$5-((2*'Input-Graph'!A326/'Input-Graph'!$N$7)+'Input-Graph'!$N$8))*'Input-Graph'!$N$6</f>
        <v>2149.999999999996</v>
      </c>
    </row>
    <row r="323" spans="1:11" ht="12.75">
      <c r="A323" s="4">
        <f>'Input-Graph'!$K$21+'Input-Graph'!$K$27/'Input-Graph'!A327</f>
        <v>2567955229.2576647</v>
      </c>
      <c r="B323">
        <f>SQRT('Input-Graph'!$K$21/(2*PI()))*'Input-Graph'!$K$27*EXP(J323/(2*'Input-Graph'!$K$21))/('Input-Graph'!A327*A323)</f>
        <v>4731.192967893331</v>
      </c>
      <c r="C323">
        <f t="shared" si="20"/>
        <v>-2332.205113369512</v>
      </c>
      <c r="D323">
        <f>POWER('Input-Graph'!$K$21,1.5)*EXP(J323/(2*'Input-Graph'!$K$21))/(A323*SQRT(2*PI()))</f>
        <v>12332.989027083555</v>
      </c>
      <c r="E323">
        <f t="shared" si="21"/>
        <v>10000.783913714044</v>
      </c>
      <c r="F323" s="6">
        <f>I323*NORMDIST(-I323*SQRT(A323)/'Input-Graph'!$K$21,0,1,1)</f>
        <v>2289.1856287175165</v>
      </c>
      <c r="G323" s="6">
        <f>-('Input-Graph'!$K$21*EXP(Intermediate!J323*Intermediate!A323/(2*'Input-Graph'!$K$21*'Input-Graph'!$K$21))/SQRT(2*PI()*Intermediate!A323))</f>
        <v>-14467.181972948876</v>
      </c>
      <c r="H323">
        <f t="shared" si="22"/>
        <v>2553.9805373760155</v>
      </c>
      <c r="I323">
        <f>'Input-Graph'!$K$20-'Input-Graph'!$N$14/Intermediate!K323</f>
        <v>5155.500000000007</v>
      </c>
      <c r="J323">
        <f aca="true" t="shared" si="23" ref="J323:J386">-I323*I323</f>
        <v>-26579180.250000075</v>
      </c>
      <c r="K323">
        <f>('Input-Graph'!$N$5-((2*'Input-Graph'!A327/'Input-Graph'!$N$7)+'Input-Graph'!$N$8))*'Input-Graph'!$N$6</f>
        <v>2147.9999999999964</v>
      </c>
    </row>
    <row r="324" spans="1:11" ht="12.75">
      <c r="A324" s="4">
        <f>'Input-Graph'!$K$21+'Input-Graph'!$K$27/'Input-Graph'!A328</f>
        <v>2565777896.1192617</v>
      </c>
      <c r="B324">
        <f>SQRT('Input-Graph'!$K$21/(2*PI()))*'Input-Graph'!$K$27*EXP(J324/(2*'Input-Graph'!$K$21))/('Input-Graph'!A328*A324)</f>
        <v>4720.727126035063</v>
      </c>
      <c r="C324">
        <f t="shared" si="20"/>
        <v>-2332.205113369512</v>
      </c>
      <c r="D324">
        <f>POWER('Input-Graph'!$K$21,1.5)*EXP(J324/(2*'Input-Graph'!$K$21))/(A324*SQRT(2*PI()))</f>
        <v>12343.454868941826</v>
      </c>
      <c r="E324">
        <f t="shared" si="21"/>
        <v>10011.249755572313</v>
      </c>
      <c r="F324" s="6">
        <f>I324*NORMDIST(-I324*SQRT(A324)/'Input-Graph'!$K$21,0,1,1)</f>
        <v>2289.307183958278</v>
      </c>
      <c r="G324" s="6">
        <f>-('Input-Graph'!$K$21*EXP(Intermediate!J324*Intermediate!A324/(2*'Input-Graph'!$K$21*'Input-Graph'!$K$21))/SQRT(2*PI()*Intermediate!A324))</f>
        <v>-14473.440717065978</v>
      </c>
      <c r="H324">
        <f t="shared" si="22"/>
        <v>2547.8433484996767</v>
      </c>
      <c r="I324">
        <f>'Input-Graph'!$K$20-'Input-Graph'!$N$14/Intermediate!K324</f>
        <v>5155.500000000007</v>
      </c>
      <c r="J324">
        <f t="shared" si="23"/>
        <v>-26579180.250000075</v>
      </c>
      <c r="K324">
        <f>('Input-Graph'!$N$5-((2*'Input-Graph'!A328/'Input-Graph'!$N$7)+'Input-Graph'!$N$8))*'Input-Graph'!$N$6</f>
        <v>2145.9999999999964</v>
      </c>
    </row>
    <row r="325" spans="1:11" ht="12.75">
      <c r="A325" s="4">
        <f>'Input-Graph'!$K$21+'Input-Graph'!$K$27/'Input-Graph'!A329</f>
        <v>2563613839.402435</v>
      </c>
      <c r="B325">
        <f>SQRT('Input-Graph'!$K$21/(2*PI()))*'Input-Graph'!$K$27*EXP(J325/(2*'Input-Graph'!$K$21))/('Input-Graph'!A329*A325)</f>
        <v>4710.307484820998</v>
      </c>
      <c r="C325">
        <f t="shared" si="20"/>
        <v>-2332.205113369512</v>
      </c>
      <c r="D325">
        <f>POWER('Input-Graph'!$K$21,1.5)*EXP(J325/(2*'Input-Graph'!$K$21))/(A325*SQRT(2*PI()))</f>
        <v>12353.87451015589</v>
      </c>
      <c r="E325">
        <f t="shared" si="21"/>
        <v>10021.66939678638</v>
      </c>
      <c r="F325" s="6">
        <f>I325*NORMDIST(-I325*SQRT(A325)/'Input-Graph'!$K$21,0,1,1)</f>
        <v>2289.428050136926</v>
      </c>
      <c r="G325" s="6">
        <f>-('Input-Graph'!$K$21*EXP(Intermediate!J325*Intermediate!A325/(2*'Input-Graph'!$K$21*'Input-Graph'!$K$21))/SQRT(2*PI()*Intermediate!A325))</f>
        <v>-14479.669147054614</v>
      </c>
      <c r="H325">
        <f t="shared" si="22"/>
        <v>2541.7357846896884</v>
      </c>
      <c r="I325">
        <f>'Input-Graph'!$K$20-'Input-Graph'!$N$14/Intermediate!K325</f>
        <v>5155.500000000007</v>
      </c>
      <c r="J325">
        <f t="shared" si="23"/>
        <v>-26579180.250000075</v>
      </c>
      <c r="K325">
        <f>('Input-Graph'!$N$5-((2*'Input-Graph'!A329/'Input-Graph'!$N$7)+'Input-Graph'!$N$8))*'Input-Graph'!$N$6</f>
        <v>2143.9999999999964</v>
      </c>
    </row>
    <row r="326" spans="1:11" ht="12.75">
      <c r="A326" s="4">
        <f>'Input-Graph'!$K$21+'Input-Graph'!$K$27/'Input-Graph'!A330</f>
        <v>2561462938.0455885</v>
      </c>
      <c r="B326">
        <f>SQRT('Input-Graph'!$K$21/(2*PI()))*'Input-Graph'!$K$27*EXP(J326/(2*'Input-Graph'!$K$21))/('Input-Graph'!A330*A326)</f>
        <v>4699.933739001167</v>
      </c>
      <c r="C326">
        <f t="shared" si="20"/>
        <v>-2332.205113369512</v>
      </c>
      <c r="D326">
        <f>POWER('Input-Graph'!$K$21,1.5)*EXP(J326/(2*'Input-Graph'!$K$21))/(A326*SQRT(2*PI()))</f>
        <v>12364.24825597572</v>
      </c>
      <c r="E326">
        <f t="shared" si="21"/>
        <v>10032.04314260621</v>
      </c>
      <c r="F326" s="6">
        <f>I326*NORMDIST(-I326*SQRT(A326)/'Input-Graph'!$K$21,0,1,1)</f>
        <v>2289.548233127618</v>
      </c>
      <c r="G326" s="6">
        <f>-('Input-Graph'!$K$21*EXP(Intermediate!J326*Intermediate!A326/(2*'Input-Graph'!$K$21*'Input-Graph'!$K$21))/SQRT(2*PI()*Intermediate!A326))</f>
        <v>-14485.867484333583</v>
      </c>
      <c r="H326">
        <f t="shared" si="22"/>
        <v>2535.6576304014125</v>
      </c>
      <c r="I326">
        <f>'Input-Graph'!$K$20-'Input-Graph'!$N$14/Intermediate!K326</f>
        <v>5155.500000000007</v>
      </c>
      <c r="J326">
        <f t="shared" si="23"/>
        <v>-26579180.250000075</v>
      </c>
      <c r="K326">
        <f>('Input-Graph'!$N$5-((2*'Input-Graph'!A330/'Input-Graph'!$N$7)+'Input-Graph'!$N$8))*'Input-Graph'!$N$6</f>
        <v>2141.999999999996</v>
      </c>
    </row>
    <row r="327" spans="1:11" ht="12.75">
      <c r="A327" s="4">
        <f>'Input-Graph'!$K$21+'Input-Graph'!$K$27/'Input-Graph'!A331</f>
        <v>2559325072.454541</v>
      </c>
      <c r="B327">
        <f>SQRT('Input-Graph'!$K$21/(2*PI()))*'Input-Graph'!$K$27*EXP(J327/(2*'Input-Graph'!$K$21))/('Input-Graph'!A331*A327)</f>
        <v>4689.605586008758</v>
      </c>
      <c r="C327">
        <f t="shared" si="20"/>
        <v>-2332.205113369512</v>
      </c>
      <c r="D327">
        <f>POWER('Input-Graph'!$K$21,1.5)*EXP(J327/(2*'Input-Graph'!$K$21))/(A327*SQRT(2*PI()))</f>
        <v>12374.57640896813</v>
      </c>
      <c r="E327">
        <f t="shared" si="21"/>
        <v>10042.37129559862</v>
      </c>
      <c r="F327" s="6">
        <f>I327*NORMDIST(-I327*SQRT(A327)/'Input-Graph'!$K$21,0,1,1)</f>
        <v>2289.6677387376058</v>
      </c>
      <c r="G327" s="6">
        <f>-('Input-Graph'!$K$21*EXP(Intermediate!J327*Intermediate!A327/(2*'Input-Graph'!$K$21*'Input-Graph'!$K$21))/SQRT(2*PI()*Intermediate!A327))</f>
        <v>-14492.035948152843</v>
      </c>
      <c r="H327">
        <f t="shared" si="22"/>
        <v>2529.6086721921383</v>
      </c>
      <c r="I327">
        <f>'Input-Graph'!$K$20-'Input-Graph'!$N$14/Intermediate!K327</f>
        <v>5155.500000000007</v>
      </c>
      <c r="J327">
        <f t="shared" si="23"/>
        <v>-26579180.250000075</v>
      </c>
      <c r="K327">
        <f>('Input-Graph'!$N$5-((2*'Input-Graph'!A331/'Input-Graph'!$N$7)+'Input-Graph'!$N$8))*'Input-Graph'!$N$6</f>
        <v>2139.999999999996</v>
      </c>
    </row>
    <row r="328" spans="1:11" ht="12.75">
      <c r="A328" s="4">
        <f>'Input-Graph'!$K$21+'Input-Graph'!$K$27/'Input-Graph'!A332</f>
        <v>2557200124.480358</v>
      </c>
      <c r="B328">
        <f>SQRT('Input-Graph'!$K$21/(2*PI()))*'Input-Graph'!$K$27*EXP(J328/(2*'Input-Graph'!$K$21))/('Input-Graph'!A332*A328)</f>
        <v>4679.322725930707</v>
      </c>
      <c r="C328">
        <f t="shared" si="20"/>
        <v>-2332.205113369512</v>
      </c>
      <c r="D328">
        <f>POWER('Input-Graph'!$K$21,1.5)*EXP(J328/(2*'Input-Graph'!$K$21))/(A328*SQRT(2*PI()))</f>
        <v>12384.859269046183</v>
      </c>
      <c r="E328">
        <f t="shared" si="21"/>
        <v>10052.654155676672</v>
      </c>
      <c r="F328" s="6">
        <f>I328*NORMDIST(-I328*SQRT(A328)/'Input-Graph'!$K$21,0,1,1)</f>
        <v>2289.7865727081903</v>
      </c>
      <c r="G328" s="6">
        <f>-('Input-Graph'!$K$21*EXP(Intermediate!J328*Intermediate!A328/(2*'Input-Graph'!$K$21*'Input-Graph'!$K$21))/SQRT(2*PI()*Intermediate!A328))</f>
        <v>-14498.174755620192</v>
      </c>
      <c r="H328">
        <f t="shared" si="22"/>
        <v>2523.5886986953774</v>
      </c>
      <c r="I328">
        <f>'Input-Graph'!$K$20-'Input-Graph'!$N$14/Intermediate!K328</f>
        <v>5155.500000000007</v>
      </c>
      <c r="J328">
        <f t="shared" si="23"/>
        <v>-26579180.250000075</v>
      </c>
      <c r="K328">
        <f>('Input-Graph'!$N$5-((2*'Input-Graph'!A332/'Input-Graph'!$N$7)+'Input-Graph'!$N$8))*'Input-Graph'!$N$6</f>
        <v>2137.999999999996</v>
      </c>
    </row>
    <row r="329" spans="1:11" ht="12.75">
      <c r="A329" s="4">
        <f>'Input-Graph'!$K$21+'Input-Graph'!$K$27/'Input-Graph'!A333</f>
        <v>2555087977.397586</v>
      </c>
      <c r="B329">
        <f>SQRT('Input-Graph'!$K$21/(2*PI()))*'Input-Graph'!$K$27*EXP(J329/(2*'Input-Graph'!$K$21))/('Input-Graph'!A333*A329)</f>
        <v>4669.084861478656</v>
      </c>
      <c r="C329">
        <f t="shared" si="20"/>
        <v>-2332.205113369512</v>
      </c>
      <c r="D329">
        <f>POWER('Input-Graph'!$K$21,1.5)*EXP(J329/(2*'Input-Graph'!$K$21))/(A329*SQRT(2*PI()))</f>
        <v>12395.097133498233</v>
      </c>
      <c r="E329">
        <f t="shared" si="21"/>
        <v>10062.892020128722</v>
      </c>
      <c r="F329" s="6">
        <f>I329*NORMDIST(-I329*SQRT(A329)/'Input-Graph'!$K$21,0,1,1)</f>
        <v>2289.904740715658</v>
      </c>
      <c r="G329" s="6">
        <f>-('Input-Graph'!$K$21*EXP(Intermediate!J329*Intermediate!A329/(2*'Input-Graph'!$K$21*'Input-Graph'!$K$21))/SQRT(2*PI()*Intermediate!A329))</f>
        <v>-14504.284121727609</v>
      </c>
      <c r="H329">
        <f t="shared" si="22"/>
        <v>2517.597500595426</v>
      </c>
      <c r="I329">
        <f>'Input-Graph'!$K$20-'Input-Graph'!$N$14/Intermediate!K329</f>
        <v>5155.500000000007</v>
      </c>
      <c r="J329">
        <f t="shared" si="23"/>
        <v>-26579180.250000075</v>
      </c>
      <c r="K329">
        <f>('Input-Graph'!$N$5-((2*'Input-Graph'!A333/'Input-Graph'!$N$7)+'Input-Graph'!$N$8))*'Input-Graph'!$N$6</f>
        <v>2135.999999999996</v>
      </c>
    </row>
    <row r="330" spans="1:11" ht="12.75">
      <c r="A330" s="4">
        <f>'Input-Graph'!$K$21+'Input-Graph'!$K$27/'Input-Graph'!A334</f>
        <v>2552988515.882879</v>
      </c>
      <c r="B330">
        <f>SQRT('Input-Graph'!$K$21/(2*PI()))*'Input-Graph'!$K$27*EXP(J330/(2*'Input-Graph'!$K$21))/('Input-Graph'!A334*A330)</f>
        <v>4658.8916979603155</v>
      </c>
      <c r="C330">
        <f t="shared" si="20"/>
        <v>-2332.205113369512</v>
      </c>
      <c r="D330">
        <f>POWER('Input-Graph'!$K$21,1.5)*EXP(J330/(2*'Input-Graph'!$K$21))/(A330*SQRT(2*PI()))</f>
        <v>12405.290297016572</v>
      </c>
      <c r="E330">
        <f t="shared" si="21"/>
        <v>10073.085183647061</v>
      </c>
      <c r="F330" s="6">
        <f>I330*NORMDIST(-I330*SQRT(A330)/'Input-Graph'!$K$21,0,1,1)</f>
        <v>2290.022248372205</v>
      </c>
      <c r="G330" s="6">
        <f>-('Input-Graph'!$K$21*EXP(Intermediate!J330*Intermediate!A330/(2*'Input-Graph'!$K$21*'Input-Graph'!$K$21))/SQRT(2*PI()*Intermediate!A330))</f>
        <v>-14510.364259377191</v>
      </c>
      <c r="H330">
        <f t="shared" si="22"/>
        <v>2511.6348706023928</v>
      </c>
      <c r="I330">
        <f>'Input-Graph'!$K$20-'Input-Graph'!$N$14/Intermediate!K330</f>
        <v>5155.500000000007</v>
      </c>
      <c r="J330">
        <f t="shared" si="23"/>
        <v>-26579180.250000075</v>
      </c>
      <c r="K330">
        <f>('Input-Graph'!$N$5-((2*'Input-Graph'!A334/'Input-Graph'!$N$7)+'Input-Graph'!$N$8))*'Input-Graph'!$N$6</f>
        <v>2133.999999999996</v>
      </c>
    </row>
    <row r="331" spans="1:11" ht="12.75">
      <c r="A331" s="4">
        <f>'Input-Graph'!$K$21+'Input-Graph'!$K$27/'Input-Graph'!A335</f>
        <v>2550901625.9940076</v>
      </c>
      <c r="B331">
        <f>SQRT('Input-Graph'!$K$21/(2*PI()))*'Input-Graph'!$K$27*EXP(J331/(2*'Input-Graph'!$K$21))/('Input-Graph'!A335*A331)</f>
        <v>4648.742943251178</v>
      </c>
      <c r="C331">
        <f t="shared" si="20"/>
        <v>-2332.205113369512</v>
      </c>
      <c r="D331">
        <f>POWER('Input-Graph'!$K$21,1.5)*EXP(J331/(2*'Input-Graph'!$K$21))/(A331*SQRT(2*PI()))</f>
        <v>12415.43905172571</v>
      </c>
      <c r="E331">
        <f t="shared" si="21"/>
        <v>10083.2339383562</v>
      </c>
      <c r="F331" s="6">
        <f>I331*NORMDIST(-I331*SQRT(A331)/'Input-Graph'!$K$21,0,1,1)</f>
        <v>2290.13910122684</v>
      </c>
      <c r="G331" s="6">
        <f>-('Input-Graph'!$K$21*EXP(Intermediate!J331*Intermediate!A331/(2*'Input-Graph'!$K$21*'Input-Graph'!$K$21))/SQRT(2*PI()*Intermediate!A331))</f>
        <v>-14516.415379406699</v>
      </c>
      <c r="H331">
        <f t="shared" si="22"/>
        <v>2505.700603427518</v>
      </c>
      <c r="I331">
        <f>'Input-Graph'!$K$20-'Input-Graph'!$N$14/Intermediate!K331</f>
        <v>5155.500000000007</v>
      </c>
      <c r="J331">
        <f t="shared" si="23"/>
        <v>-26579180.250000075</v>
      </c>
      <c r="K331">
        <f>('Input-Graph'!$N$5-((2*'Input-Graph'!A335/'Input-Graph'!$N$7)+'Input-Graph'!$N$8))*'Input-Graph'!$N$6</f>
        <v>2131.999999999996</v>
      </c>
    </row>
    <row r="332" spans="1:11" ht="12.75">
      <c r="A332" s="4">
        <f>'Input-Graph'!$K$21+'Input-Graph'!$K$27/'Input-Graph'!A336</f>
        <v>2548827195.1492496</v>
      </c>
      <c r="B332">
        <f>SQRT('Input-Graph'!$K$21/(2*PI()))*'Input-Graph'!$K$27*EXP(J332/(2*'Input-Graph'!$K$21))/('Input-Graph'!A336*A332)</f>
        <v>4638.638307766619</v>
      </c>
      <c r="C332">
        <f t="shared" si="20"/>
        <v>-2332.205113369512</v>
      </c>
      <c r="D332">
        <f>POWER('Input-Graph'!$K$21,1.5)*EXP(J332/(2*'Input-Graph'!$K$21))/(A332*SQRT(2*PI()))</f>
        <v>12425.54368721027</v>
      </c>
      <c r="E332">
        <f t="shared" si="21"/>
        <v>10093.338573840756</v>
      </c>
      <c r="F332" s="6">
        <f>I332*NORMDIST(-I332*SQRT(A332)/'Input-Graph'!$K$21,0,1,1)</f>
        <v>2290.2553047662777</v>
      </c>
      <c r="G332" s="6">
        <f>-('Input-Graph'!$K$21*EXP(Intermediate!J332*Intermediate!A332/(2*'Input-Graph'!$K$21*'Input-Graph'!$K$21))/SQRT(2*PI()*Intermediate!A332))</f>
        <v>-14522.437690614706</v>
      </c>
      <c r="H332">
        <f t="shared" si="22"/>
        <v>2499.7944957589443</v>
      </c>
      <c r="I332">
        <f>'Input-Graph'!$K$20-'Input-Graph'!$N$14/Intermediate!K332</f>
        <v>5155.500000000007</v>
      </c>
      <c r="J332">
        <f t="shared" si="23"/>
        <v>-26579180.250000075</v>
      </c>
      <c r="K332">
        <f>('Input-Graph'!$N$5-((2*'Input-Graph'!A336/'Input-Graph'!$N$7)+'Input-Graph'!$N$8))*'Input-Graph'!$N$6</f>
        <v>2129.999999999996</v>
      </c>
    </row>
    <row r="333" spans="1:11" ht="12.75">
      <c r="A333" s="4">
        <f>'Input-Graph'!$K$21+'Input-Graph'!$K$27/'Input-Graph'!A337</f>
        <v>2546765112.1071386</v>
      </c>
      <c r="B333">
        <f>SQRT('Input-Graph'!$K$21/(2*PI()))*'Input-Graph'!$K$27*EXP(J333/(2*'Input-Graph'!$K$21))/('Input-Graph'!A337*A333)</f>
        <v>4628.577504434345</v>
      </c>
      <c r="C333">
        <f t="shared" si="20"/>
        <v>-2332.205113369512</v>
      </c>
      <c r="D333">
        <f>POWER('Input-Graph'!$K$21,1.5)*EXP(J333/(2*'Input-Graph'!$K$21))/(A333*SQRT(2*PI()))</f>
        <v>12435.604490542542</v>
      </c>
      <c r="E333">
        <f t="shared" si="21"/>
        <v>10103.399377173031</v>
      </c>
      <c r="F333" s="6">
        <f>I333*NORMDIST(-I333*SQRT(A333)/'Input-Graph'!$K$21,0,1,1)</f>
        <v>2290.3708644158123</v>
      </c>
      <c r="G333" s="6">
        <f>-('Input-Graph'!$K$21*EXP(Intermediate!J333*Intermediate!A333/(2*'Input-Graph'!$K$21*'Input-Graph'!$K$21))/SQRT(2*PI()*Intermediate!A333))</f>
        <v>-14528.431399785437</v>
      </c>
      <c r="H333">
        <f t="shared" si="22"/>
        <v>2493.916346237751</v>
      </c>
      <c r="I333">
        <f>'Input-Graph'!$K$20-'Input-Graph'!$N$14/Intermediate!K333</f>
        <v>5155.500000000007</v>
      </c>
      <c r="J333">
        <f t="shared" si="23"/>
        <v>-26579180.250000075</v>
      </c>
      <c r="K333">
        <f>('Input-Graph'!$N$5-((2*'Input-Graph'!A337/'Input-Graph'!$N$7)+'Input-Graph'!$N$8))*'Input-Graph'!$N$6</f>
        <v>2127.999999999996</v>
      </c>
    </row>
    <row r="334" spans="1:11" ht="12.75">
      <c r="A334" s="4">
        <f>'Input-Graph'!$K$21+'Input-Graph'!$K$27/'Input-Graph'!A338</f>
        <v>2544715266.9465833</v>
      </c>
      <c r="B334">
        <f>SQRT('Input-Graph'!$K$21/(2*PI()))*'Input-Graph'!$K$27*EXP(J334/(2*'Input-Graph'!$K$21))/('Input-Graph'!A338*A334)</f>
        <v>4618.560248667218</v>
      </c>
      <c r="C334">
        <f t="shared" si="20"/>
        <v>-2332.205113369512</v>
      </c>
      <c r="D334">
        <f>POWER('Input-Graph'!$K$21,1.5)*EXP(J334/(2*'Input-Graph'!$K$21))/(A334*SQRT(2*PI()))</f>
        <v>12445.621746309671</v>
      </c>
      <c r="E334">
        <f t="shared" si="21"/>
        <v>10113.41663294016</v>
      </c>
      <c r="F334" s="6">
        <f>I334*NORMDIST(-I334*SQRT(A334)/'Input-Graph'!$K$21,0,1,1)</f>
        <v>2290.485785540179</v>
      </c>
      <c r="G334" s="6">
        <f>-('Input-Graph'!$K$21*EXP(Intermediate!J334*Intermediate!A334/(2*'Input-Graph'!$K$21*'Input-Graph'!$K$21))/SQRT(2*PI()*Intermediate!A334))</f>
        <v>-14534.396711713161</v>
      </c>
      <c r="H334">
        <f t="shared" si="22"/>
        <v>2488.0659554343947</v>
      </c>
      <c r="I334">
        <f>'Input-Graph'!$K$20-'Input-Graph'!$N$14/Intermediate!K334</f>
        <v>5155.500000000007</v>
      </c>
      <c r="J334">
        <f t="shared" si="23"/>
        <v>-26579180.250000075</v>
      </c>
      <c r="K334">
        <f>('Input-Graph'!$N$5-((2*'Input-Graph'!A338/'Input-Graph'!$N$7)+'Input-Graph'!$N$8))*'Input-Graph'!$N$6</f>
        <v>2125.999999999996</v>
      </c>
    </row>
    <row r="335" spans="1:11" ht="12.75">
      <c r="A335" s="4">
        <f>'Input-Graph'!$K$21+'Input-Graph'!$K$27/'Input-Graph'!A339</f>
        <v>2542677551.047333</v>
      </c>
      <c r="B335">
        <f>SQRT('Input-Graph'!$K$21/(2*PI()))*'Input-Graph'!$K$27*EXP(J335/(2*'Input-Graph'!$K$21))/('Input-Graph'!A339*A335)</f>
        <v>4608.58625833641</v>
      </c>
      <c r="C335">
        <f t="shared" si="20"/>
        <v>-2332.205113369512</v>
      </c>
      <c r="D335">
        <f>POWER('Input-Graph'!$K$21,1.5)*EXP(J335/(2*'Input-Graph'!$K$21))/(A335*SQRT(2*PI()))</f>
        <v>12455.59573664048</v>
      </c>
      <c r="E335">
        <f t="shared" si="21"/>
        <v>10123.390623270967</v>
      </c>
      <c r="F335" s="6">
        <f>I335*NORMDIST(-I335*SQRT(A335)/'Input-Graph'!$K$21,0,1,1)</f>
        <v>2290.600073444401</v>
      </c>
      <c r="G335" s="6">
        <f>-('Input-Graph'!$K$21*EXP(Intermediate!J335*Intermediate!A335/(2*'Input-Graph'!$K$21*'Input-Graph'!$K$21))/SQRT(2*PI()*Intermediate!A335))</f>
        <v>-14540.333829226305</v>
      </c>
      <c r="H335">
        <f t="shared" si="22"/>
        <v>2482.2431258254746</v>
      </c>
      <c r="I335">
        <f>'Input-Graph'!$K$20-'Input-Graph'!$N$14/Intermediate!K335</f>
        <v>5155.500000000007</v>
      </c>
      <c r="J335">
        <f t="shared" si="23"/>
        <v>-26579180.250000075</v>
      </c>
      <c r="K335">
        <f>('Input-Graph'!$N$5-((2*'Input-Graph'!A339/'Input-Graph'!$N$7)+'Input-Graph'!$N$8))*'Input-Graph'!$N$6</f>
        <v>2123.999999999996</v>
      </c>
    </row>
    <row r="336" spans="1:11" ht="12.75">
      <c r="A336" s="4">
        <f>'Input-Graph'!$K$21+'Input-Graph'!$K$27/'Input-Graph'!A340</f>
        <v>2540651857.070792</v>
      </c>
      <c r="B336">
        <f>SQRT('Input-Graph'!$K$21/(2*PI()))*'Input-Graph'!$K$27*EXP(J336/(2*'Input-Graph'!$K$21))/('Input-Graph'!A340*A336)</f>
        <v>4598.655253744922</v>
      </c>
      <c r="C336">
        <f t="shared" si="20"/>
        <v>-2332.205113369512</v>
      </c>
      <c r="D336">
        <f>POWER('Input-Graph'!$K$21,1.5)*EXP(J336/(2*'Input-Graph'!$K$21))/(A336*SQRT(2*PI()))</f>
        <v>12465.526741231966</v>
      </c>
      <c r="E336">
        <f t="shared" si="21"/>
        <v>10133.321627862453</v>
      </c>
      <c r="F336" s="6">
        <f>I336*NORMDIST(-I336*SQRT(A336)/'Input-Graph'!$K$21,0,1,1)</f>
        <v>2290.7137333746186</v>
      </c>
      <c r="G336" s="6">
        <f>-('Input-Graph'!$K$21*EXP(Intermediate!J336*Intermediate!A336/(2*'Input-Graph'!$K$21*'Input-Graph'!$K$21))/SQRT(2*PI()*Intermediate!A336))</f>
        <v>-14546.242953211155</v>
      </c>
      <c r="H336">
        <f t="shared" si="22"/>
        <v>2476.4476617708406</v>
      </c>
      <c r="I336">
        <f>'Input-Graph'!$K$20-'Input-Graph'!$N$14/Intermediate!K336</f>
        <v>5155.500000000007</v>
      </c>
      <c r="J336">
        <f t="shared" si="23"/>
        <v>-26579180.250000075</v>
      </c>
      <c r="K336">
        <f>('Input-Graph'!$N$5-((2*'Input-Graph'!A340/'Input-Graph'!$N$7)+'Input-Graph'!$N$8))*'Input-Graph'!$N$6</f>
        <v>2121.9999999999955</v>
      </c>
    </row>
    <row r="337" spans="1:11" ht="12.75">
      <c r="A337" s="4">
        <f>'Input-Graph'!$K$21+'Input-Graph'!$K$27/'Input-Graph'!A341</f>
        <v>2538638078.941172</v>
      </c>
      <c r="B337">
        <f>SQRT('Input-Graph'!$K$21/(2*PI()))*'Input-Graph'!$K$27*EXP(J337/(2*'Input-Graph'!$K$21))/('Input-Graph'!A341*A337)</f>
        <v>4588.766957601442</v>
      </c>
      <c r="C337">
        <f t="shared" si="20"/>
        <v>-2332.205113369512</v>
      </c>
      <c r="D337">
        <f>POWER('Input-Graph'!$K$21,1.5)*EXP(J337/(2*'Input-Graph'!$K$21))/(A337*SQRT(2*PI()))</f>
        <v>12475.415037375446</v>
      </c>
      <c r="E337">
        <f t="shared" si="21"/>
        <v>10143.209924005932</v>
      </c>
      <c r="F337" s="6">
        <f>I337*NORMDIST(-I337*SQRT(A337)/'Input-Graph'!$K$21,0,1,1)</f>
        <v>2290.826770518913</v>
      </c>
      <c r="G337" s="6">
        <f>-('Input-Graph'!$K$21*EXP(Intermediate!J337*Intermediate!A337/(2*'Input-Graph'!$K$21*'Input-Graph'!$K$21))/SQRT(2*PI()*Intermediate!A337))</f>
        <v>-14552.124282635259</v>
      </c>
      <c r="H337">
        <f t="shared" si="22"/>
        <v>2470.6793694910284</v>
      </c>
      <c r="I337">
        <f>'Input-Graph'!$K$20-'Input-Graph'!$N$14/Intermediate!K337</f>
        <v>5155.500000000007</v>
      </c>
      <c r="J337">
        <f t="shared" si="23"/>
        <v>-26579180.250000075</v>
      </c>
      <c r="K337">
        <f>('Input-Graph'!$N$5-((2*'Input-Graph'!A341/'Input-Graph'!$N$7)+'Input-Graph'!$N$8))*'Input-Graph'!$N$6</f>
        <v>2119.9999999999955</v>
      </c>
    </row>
    <row r="338" spans="1:11" ht="12.75">
      <c r="A338" s="4">
        <f>'Input-Graph'!$K$21+'Input-Graph'!$K$27/'Input-Graph'!A342</f>
        <v>2536636111.8269753</v>
      </c>
      <c r="B338">
        <f>SQRT('Input-Graph'!$K$21/(2*PI()))*'Input-Graph'!$K$27*EXP(J338/(2*'Input-Graph'!$K$21))/('Input-Graph'!A342*A338)</f>
        <v>4578.921094994528</v>
      </c>
      <c r="C338">
        <f t="shared" si="20"/>
        <v>-2332.205113369512</v>
      </c>
      <c r="D338">
        <f>POWER('Input-Graph'!$K$21,1.5)*EXP(J338/(2*'Input-Graph'!$K$21))/(A338*SQRT(2*PI()))</f>
        <v>12485.260899982359</v>
      </c>
      <c r="E338">
        <f t="shared" si="21"/>
        <v>10153.055786612847</v>
      </c>
      <c r="F338" s="6">
        <f>I338*NORMDIST(-I338*SQRT(A338)/'Input-Graph'!$K$21,0,1,1)</f>
        <v>2290.939190008104</v>
      </c>
      <c r="G338" s="6">
        <f>-('Input-Graph'!$K$21*EXP(Intermediate!J338*Intermediate!A338/(2*'Input-Graph'!$K$21*'Input-Graph'!$K$21))/SQRT(2*PI()*Intermediate!A338))</f>
        <v>-14557.978014570437</v>
      </c>
      <c r="H338">
        <f t="shared" si="22"/>
        <v>2464.938057045043</v>
      </c>
      <c r="I338">
        <f>'Input-Graph'!$K$20-'Input-Graph'!$N$14/Intermediate!K338</f>
        <v>5155.500000000007</v>
      </c>
      <c r="J338">
        <f t="shared" si="23"/>
        <v>-26579180.250000075</v>
      </c>
      <c r="K338">
        <f>('Input-Graph'!$N$5-((2*'Input-Graph'!A342/'Input-Graph'!$N$7)+'Input-Graph'!$N$8))*'Input-Graph'!$N$6</f>
        <v>2117.999999999996</v>
      </c>
    </row>
    <row r="339" spans="1:11" ht="12.75">
      <c r="A339" s="4">
        <f>'Input-Graph'!$K$21+'Input-Graph'!$K$27/'Input-Graph'!A343</f>
        <v>2534645852.1228027</v>
      </c>
      <c r="B339">
        <f>SQRT('Input-Graph'!$K$21/(2*PI()))*'Input-Graph'!$K$27*EXP(J339/(2*'Input-Graph'!$K$21))/('Input-Graph'!A343*A339)</f>
        <v>4569.117393367138</v>
      </c>
      <c r="C339">
        <f t="shared" si="20"/>
        <v>-2332.205113369512</v>
      </c>
      <c r="D339">
        <f>POWER('Input-Graph'!$K$21,1.5)*EXP(J339/(2*'Input-Graph'!$K$21))/(A339*SQRT(2*PI()))</f>
        <v>12495.06460160975</v>
      </c>
      <c r="E339">
        <f t="shared" si="21"/>
        <v>10162.85948824024</v>
      </c>
      <c r="F339" s="6">
        <f>I339*NORMDIST(-I339*SQRT(A339)/'Input-Graph'!$K$21,0,1,1)</f>
        <v>2291.0509969165464</v>
      </c>
      <c r="G339" s="6">
        <f>-('Input-Graph'!$K$21*EXP(Intermediate!J339*Intermediate!A339/(2*'Input-Graph'!$K$21*'Input-Graph'!$K$21))/SQRT(2*PI()*Intermediate!A339))</f>
        <v>-14563.804344215527</v>
      </c>
      <c r="H339">
        <f t="shared" si="22"/>
        <v>2459.2235343083976</v>
      </c>
      <c r="I339">
        <f>'Input-Graph'!$K$20-'Input-Graph'!$N$14/Intermediate!K339</f>
        <v>5155.500000000007</v>
      </c>
      <c r="J339">
        <f t="shared" si="23"/>
        <v>-26579180.250000075</v>
      </c>
      <c r="K339">
        <f>('Input-Graph'!$N$5-((2*'Input-Graph'!A343/'Input-Graph'!$N$7)+'Input-Graph'!$N$8))*'Input-Graph'!$N$6</f>
        <v>2115.999999999996</v>
      </c>
    </row>
    <row r="340" spans="1:11" ht="12.75">
      <c r="A340" s="4">
        <f>'Input-Graph'!$K$21+'Input-Graph'!$K$27/'Input-Graph'!A344</f>
        <v>2532667197.4314823</v>
      </c>
      <c r="B340">
        <f>SQRT('Input-Graph'!$K$21/(2*PI()))*'Input-Graph'!$K$27*EXP(J340/(2*'Input-Graph'!$K$21))/('Input-Graph'!A344*A340)</f>
        <v>4559.355582491475</v>
      </c>
      <c r="C340">
        <f t="shared" si="20"/>
        <v>-2332.205113369512</v>
      </c>
      <c r="D340">
        <f>POWER('Input-Graph'!$K$21,1.5)*EXP(J340/(2*'Input-Graph'!$K$21))/(A340*SQRT(2*PI()))</f>
        <v>12504.826412485416</v>
      </c>
      <c r="E340">
        <f t="shared" si="21"/>
        <v>10172.621299115905</v>
      </c>
      <c r="F340" s="6">
        <f>I340*NORMDIST(-I340*SQRT(A340)/'Input-Graph'!$K$21,0,1,1)</f>
        <v>2291.1621962629047</v>
      </c>
      <c r="G340" s="6">
        <f>-('Input-Graph'!$K$21*EXP(Intermediate!J340*Intermediate!A340/(2*'Input-Graph'!$K$21*'Input-Graph'!$K$21))/SQRT(2*PI()*Intermediate!A340))</f>
        <v>-14569.603464918726</v>
      </c>
      <c r="H340">
        <f t="shared" si="22"/>
        <v>2453.5356129515585</v>
      </c>
      <c r="I340">
        <f>'Input-Graph'!$K$20-'Input-Graph'!$N$14/Intermediate!K340</f>
        <v>5155.500000000007</v>
      </c>
      <c r="J340">
        <f t="shared" si="23"/>
        <v>-26579180.250000075</v>
      </c>
      <c r="K340">
        <f>('Input-Graph'!$N$5-((2*'Input-Graph'!A344/'Input-Graph'!$N$7)+'Input-Graph'!$N$8))*'Input-Graph'!$N$6</f>
        <v>2113.999999999996</v>
      </c>
    </row>
    <row r="341" spans="1:11" ht="12.75">
      <c r="A341" s="4">
        <f>'Input-Graph'!$K$21+'Input-Graph'!$K$27/'Input-Graph'!A345</f>
        <v>2530700046.5465074</v>
      </c>
      <c r="B341">
        <f>SQRT('Input-Graph'!$K$21/(2*PI()))*'Input-Graph'!$K$27*EXP(J341/(2*'Input-Graph'!$K$21))/('Input-Graph'!A345*A341)</f>
        <v>4549.635394444158</v>
      </c>
      <c r="C341">
        <f t="shared" si="20"/>
        <v>-2332.205113369512</v>
      </c>
      <c r="D341">
        <f>POWER('Input-Graph'!$K$21,1.5)*EXP(J341/(2*'Input-Graph'!$K$21))/(A341*SQRT(2*PI()))</f>
        <v>12514.54660053273</v>
      </c>
      <c r="E341">
        <f t="shared" si="21"/>
        <v>10182.34148716322</v>
      </c>
      <c r="F341" s="6">
        <f>I341*NORMDIST(-I341*SQRT(A341)/'Input-Graph'!$K$21,0,1,1)</f>
        <v>2291.2727930109186</v>
      </c>
      <c r="G341" s="6">
        <f>-('Input-Graph'!$K$21*EXP(Intermediate!J341*Intermediate!A341/(2*'Input-Graph'!$K$21*'Input-Graph'!$K$21))/SQRT(2*PI()*Intermediate!A341))</f>
        <v>-14575.375568199657</v>
      </c>
      <c r="H341">
        <f t="shared" si="22"/>
        <v>2447.874106418638</v>
      </c>
      <c r="I341">
        <f>'Input-Graph'!$K$20-'Input-Graph'!$N$14/Intermediate!K341</f>
        <v>5155.500000000007</v>
      </c>
      <c r="J341">
        <f t="shared" si="23"/>
        <v>-26579180.250000075</v>
      </c>
      <c r="K341">
        <f>('Input-Graph'!$N$5-((2*'Input-Graph'!A345/'Input-Graph'!$N$7)+'Input-Graph'!$N$8))*'Input-Graph'!$N$6</f>
        <v>2111.9999999999955</v>
      </c>
    </row>
    <row r="342" spans="1:11" ht="12.75">
      <c r="A342" s="4">
        <f>'Input-Graph'!$K$21+'Input-Graph'!$K$27/'Input-Graph'!A346</f>
        <v>2528744299.434778</v>
      </c>
      <c r="B342">
        <f>SQRT('Input-Graph'!$K$21/(2*PI()))*'Input-Graph'!$K$27*EXP(J342/(2*'Input-Graph'!$K$21))/('Input-Graph'!A346*A342)</f>
        <v>4539.956563581718</v>
      </c>
      <c r="C342">
        <f t="shared" si="20"/>
        <v>-2332.205113369512</v>
      </c>
      <c r="D342">
        <f>POWER('Input-Graph'!$K$21,1.5)*EXP(J342/(2*'Input-Graph'!$K$21))/(A342*SQRT(2*PI()))</f>
        <v>12524.225431395173</v>
      </c>
      <c r="E342">
        <f t="shared" si="21"/>
        <v>10192.020318025661</v>
      </c>
      <c r="F342" s="6">
        <f>I342*NORMDIST(-I342*SQRT(A342)/'Input-Graph'!$K$21,0,1,1)</f>
        <v>2291.3827920701588</v>
      </c>
      <c r="G342" s="6">
        <f>-('Input-Graph'!$K$21*EXP(Intermediate!J342*Intermediate!A342/(2*'Input-Graph'!$K$21*'Input-Graph'!$K$21))/SQRT(2*PI()*Intermediate!A342))</f>
        <v>-14581.120843771132</v>
      </c>
      <c r="H342">
        <f t="shared" si="22"/>
        <v>2442.238829906404</v>
      </c>
      <c r="I342">
        <f>'Input-Graph'!$K$20-'Input-Graph'!$N$14/Intermediate!K342</f>
        <v>5155.500000000007</v>
      </c>
      <c r="J342">
        <f t="shared" si="23"/>
        <v>-26579180.250000075</v>
      </c>
      <c r="K342">
        <f>('Input-Graph'!$N$5-((2*'Input-Graph'!A346/'Input-Graph'!$N$7)+'Input-Graph'!$N$8))*'Input-Graph'!$N$6</f>
        <v>2109.9999999999955</v>
      </c>
    </row>
    <row r="343" spans="1:11" ht="12.75">
      <c r="A343" s="4">
        <f>'Input-Graph'!$K$21+'Input-Graph'!$K$27/'Input-Graph'!A347</f>
        <v>2526799857.219649</v>
      </c>
      <c r="B343">
        <f>SQRT('Input-Graph'!$K$21/(2*PI()))*'Input-Graph'!$K$27*EXP(J343/(2*'Input-Graph'!$K$21))/('Input-Graph'!A347*A343)</f>
        <v>4530.318826516385</v>
      </c>
      <c r="C343">
        <f t="shared" si="20"/>
        <v>-2332.205113369512</v>
      </c>
      <c r="D343">
        <f>POWER('Input-Graph'!$K$21,1.5)*EXP(J343/(2*'Input-Graph'!$K$21))/(A343*SQRT(2*PI()))</f>
        <v>12533.863168460504</v>
      </c>
      <c r="E343">
        <f t="shared" si="21"/>
        <v>10201.658055090993</v>
      </c>
      <c r="F343" s="6">
        <f>I343*NORMDIST(-I343*SQRT(A343)/'Input-Graph'!$K$21,0,1,1)</f>
        <v>2291.4921982967617</v>
      </c>
      <c r="G343" s="6">
        <f>-('Input-Graph'!$K$21*EXP(Intermediate!J343*Intermediate!A343/(2*'Input-Graph'!$K$21*'Input-Graph'!$K$21))/SQRT(2*PI()*Intermediate!A343))</f>
        <v>-14586.839479560536</v>
      </c>
      <c r="H343">
        <f t="shared" si="22"/>
        <v>2436.629600343602</v>
      </c>
      <c r="I343">
        <f>'Input-Graph'!$K$20-'Input-Graph'!$N$14/Intermediate!K343</f>
        <v>5155.500000000007</v>
      </c>
      <c r="J343">
        <f t="shared" si="23"/>
        <v>-26579180.250000075</v>
      </c>
      <c r="K343">
        <f>('Input-Graph'!$N$5-((2*'Input-Graph'!A347/'Input-Graph'!$N$7)+'Input-Graph'!$N$8))*'Input-Graph'!$N$6</f>
        <v>2107.9999999999955</v>
      </c>
    </row>
    <row r="344" spans="1:11" ht="12.75">
      <c r="A344" s="4">
        <f>'Input-Graph'!$K$21+'Input-Graph'!$K$27/'Input-Graph'!A348</f>
        <v>2524866622.164261</v>
      </c>
      <c r="B344">
        <f>SQRT('Input-Graph'!$K$21/(2*PI()))*'Input-Graph'!$K$27*EXP(J344/(2*'Input-Graph'!$K$21))/('Input-Graph'!A348*A344)</f>
        <v>4520.721922092208</v>
      </c>
      <c r="C344">
        <f aca="true" t="shared" si="24" ref="C344:C407">-I344*NORMDIST(-I344/$Q$2,0,1,1)</f>
        <v>-2332.205113369512</v>
      </c>
      <c r="D344">
        <f>POWER('Input-Graph'!$K$21,1.5)*EXP(J344/(2*'Input-Graph'!$K$21))/(A344*SQRT(2*PI()))</f>
        <v>12543.46007288468</v>
      </c>
      <c r="E344">
        <f aca="true" t="shared" si="25" ref="E344:E407">C344+D344</f>
        <v>10211.254959515169</v>
      </c>
      <c r="F344" s="6">
        <f>I344*NORMDIST(-I344*SQRT(A344)/'Input-Graph'!$K$21,0,1,1)</f>
        <v>2291.6010164941617</v>
      </c>
      <c r="G344" s="6">
        <f>-('Input-Graph'!$K$21*EXP(Intermediate!J344*Intermediate!A344/(2*'Input-Graph'!$K$21*'Input-Graph'!$K$21))/SQRT(2*PI()*Intermediate!A344))</f>
        <v>-14592.531661730976</v>
      </c>
      <c r="H344">
        <f aca="true" t="shared" si="26" ref="H344:H407">+B344+E344+F344+G344</f>
        <v>2431.046236370563</v>
      </c>
      <c r="I344">
        <f>'Input-Graph'!$K$20-'Input-Graph'!$N$14/Intermediate!K344</f>
        <v>5155.500000000007</v>
      </c>
      <c r="J344">
        <f t="shared" si="23"/>
        <v>-26579180.250000075</v>
      </c>
      <c r="K344">
        <f>('Input-Graph'!$N$5-((2*'Input-Graph'!A348/'Input-Graph'!$N$7)+'Input-Graph'!$N$8))*'Input-Graph'!$N$6</f>
        <v>2105.9999999999955</v>
      </c>
    </row>
    <row r="345" spans="1:11" ht="12.75">
      <c r="A345" s="4">
        <f>'Input-Graph'!$K$21+'Input-Graph'!$K$27/'Input-Graph'!A349</f>
        <v>2522944497.655168</v>
      </c>
      <c r="B345">
        <f>SQRT('Input-Graph'!$K$21/(2*PI()))*'Input-Graph'!$K$27*EXP(J345/(2*'Input-Graph'!$K$21))/('Input-Graph'!A349*A345)</f>
        <v>4511.165591361459</v>
      </c>
      <c r="C345">
        <f t="shared" si="24"/>
        <v>-2332.205113369512</v>
      </c>
      <c r="D345">
        <f>POWER('Input-Graph'!$K$21,1.5)*EXP(J345/(2*'Input-Graph'!$K$21))/(A345*SQRT(2*PI()))</f>
        <v>12553.016403615431</v>
      </c>
      <c r="E345">
        <f t="shared" si="25"/>
        <v>10220.811290245918</v>
      </c>
      <c r="F345" s="6">
        <f>I345*NORMDIST(-I345*SQRT(A345)/'Input-Graph'!$K$21,0,1,1)</f>
        <v>2291.7092514138044</v>
      </c>
      <c r="G345" s="6">
        <f>-('Input-Graph'!$K$21*EXP(Intermediate!J345*Intermediate!A345/(2*'Input-Graph'!$K$21*'Input-Graph'!$K$21))/SQRT(2*PI()*Intermediate!A345))</f>
        <v>-14598.197574702099</v>
      </c>
      <c r="H345">
        <f t="shared" si="26"/>
        <v>2425.4885583190844</v>
      </c>
      <c r="I345">
        <f>'Input-Graph'!$K$20-'Input-Graph'!$N$14/Intermediate!K345</f>
        <v>5155.500000000007</v>
      </c>
      <c r="J345">
        <f t="shared" si="23"/>
        <v>-26579180.250000075</v>
      </c>
      <c r="K345">
        <f>('Input-Graph'!$N$5-((2*'Input-Graph'!A349/'Input-Graph'!$N$7)+'Input-Graph'!$N$8))*'Input-Graph'!$N$6</f>
        <v>2103.9999999999955</v>
      </c>
    </row>
    <row r="346" spans="1:11" ht="12.75">
      <c r="A346" s="4">
        <f>'Input-Graph'!$K$21+'Input-Graph'!$K$27/'Input-Graph'!A350</f>
        <v>2521033388.186242</v>
      </c>
      <c r="B346">
        <f>SQRT('Input-Graph'!$K$21/(2*PI()))*'Input-Graph'!$K$27*EXP(J346/(2*'Input-Graph'!$K$21))/('Input-Graph'!A350*A346)</f>
        <v>4501.649577561343</v>
      </c>
      <c r="C346">
        <f t="shared" si="24"/>
        <v>-2332.205113369512</v>
      </c>
      <c r="D346">
        <f>POWER('Input-Graph'!$K$21,1.5)*EXP(J346/(2*'Input-Graph'!$K$21))/(A346*SQRT(2*PI()))</f>
        <v>12562.532417415545</v>
      </c>
      <c r="E346">
        <f t="shared" si="25"/>
        <v>10230.327304046034</v>
      </c>
      <c r="F346" s="6">
        <f>I346*NORMDIST(-I346*SQRT(A346)/'Input-Graph'!$K$21,0,1,1)</f>
        <v>2291.8169077558528</v>
      </c>
      <c r="G346" s="6">
        <f>-('Input-Graph'!$K$21*EXP(Intermediate!J346*Intermediate!A346/(2*'Input-Graph'!$K$21*'Input-Graph'!$K$21))/SQRT(2*PI()*Intermediate!A346))</f>
        <v>-14603.83740117059</v>
      </c>
      <c r="H346">
        <f t="shared" si="26"/>
        <v>2419.9563881926406</v>
      </c>
      <c r="I346">
        <f>'Input-Graph'!$K$20-'Input-Graph'!$N$14/Intermediate!K346</f>
        <v>5155.500000000007</v>
      </c>
      <c r="J346">
        <f t="shared" si="23"/>
        <v>-26579180.250000075</v>
      </c>
      <c r="K346">
        <f>('Input-Graph'!$N$5-((2*'Input-Graph'!A350/'Input-Graph'!$N$7)+'Input-Graph'!$N$8))*'Input-Graph'!$N$6</f>
        <v>2101.9999999999955</v>
      </c>
    </row>
    <row r="347" spans="1:11" ht="12.75">
      <c r="A347" s="4">
        <f>'Input-Graph'!$K$21+'Input-Graph'!$K$27/'Input-Graph'!A351</f>
        <v>2519133199.3428526</v>
      </c>
      <c r="B347">
        <f>SQRT('Input-Graph'!$K$21/(2*PI()))*'Input-Graph'!$K$27*EXP(J347/(2*'Input-Graph'!$K$21))/('Input-Graph'!A351*A347)</f>
        <v>4492.173626091007</v>
      </c>
      <c r="C347">
        <f t="shared" si="24"/>
        <v>-2332.205113369512</v>
      </c>
      <c r="D347">
        <f>POWER('Input-Graph'!$K$21,1.5)*EXP(J347/(2*'Input-Graph'!$K$21))/(A347*SQRT(2*PI()))</f>
        <v>12572.008368885885</v>
      </c>
      <c r="E347">
        <f t="shared" si="25"/>
        <v>10239.803255516374</v>
      </c>
      <c r="F347" s="6">
        <f>I347*NORMDIST(-I347*SQRT(A347)/'Input-Graph'!$K$21,0,1,1)</f>
        <v>2291.923990169879</v>
      </c>
      <c r="G347" s="6">
        <f>-('Input-Graph'!$K$21*EXP(Intermediate!J347*Intermediate!A347/(2*'Input-Graph'!$K$21*'Input-Graph'!$K$21))/SQRT(2*PI()*Intermediate!A347))</f>
        <v>-14609.451322130424</v>
      </c>
      <c r="H347">
        <f t="shared" si="26"/>
        <v>2414.4495496468353</v>
      </c>
      <c r="I347">
        <f>'Input-Graph'!$K$20-'Input-Graph'!$N$14/Intermediate!K347</f>
        <v>5155.500000000007</v>
      </c>
      <c r="J347">
        <f t="shared" si="23"/>
        <v>-26579180.250000075</v>
      </c>
      <c r="K347">
        <f>('Input-Graph'!$N$5-((2*'Input-Graph'!A351/'Input-Graph'!$N$7)+'Input-Graph'!$N$8))*'Input-Graph'!$N$6</f>
        <v>2099.9999999999955</v>
      </c>
    </row>
    <row r="348" spans="1:11" ht="12.75">
      <c r="A348" s="4">
        <f>'Input-Graph'!$K$21+'Input-Graph'!$K$27/'Input-Graph'!A352</f>
        <v>2517243837.7863207</v>
      </c>
      <c r="B348">
        <f>SQRT('Input-Graph'!$K$21/(2*PI()))*'Input-Graph'!$K$27*EXP(J348/(2*'Input-Graph'!$K$21))/('Input-Graph'!A352*A348)</f>
        <v>4482.737484488822</v>
      </c>
      <c r="C348">
        <f t="shared" si="24"/>
        <v>-2332.205113369512</v>
      </c>
      <c r="D348">
        <f>POWER('Input-Graph'!$K$21,1.5)*EXP(J348/(2*'Input-Graph'!$K$21))/(A348*SQRT(2*PI()))</f>
        <v>12581.444510488065</v>
      </c>
      <c r="E348">
        <f t="shared" si="25"/>
        <v>10249.239397118552</v>
      </c>
      <c r="F348" s="6">
        <f>I348*NORMDIST(-I348*SQRT(A348)/'Input-Graph'!$K$21,0,1,1)</f>
        <v>2292.0305032555457</v>
      </c>
      <c r="G348" s="6">
        <f>-('Input-Graph'!$K$21*EXP(Intermediate!J348*Intermediate!A348/(2*'Input-Graph'!$K$21*'Input-Graph'!$K$21))/SQRT(2*PI()*Intermediate!A348))</f>
        <v>-14615.0395168928</v>
      </c>
      <c r="H348">
        <f t="shared" si="26"/>
        <v>2408.9678679701174</v>
      </c>
      <c r="I348">
        <f>'Input-Graph'!$K$20-'Input-Graph'!$N$14/Intermediate!K348</f>
        <v>5155.500000000007</v>
      </c>
      <c r="J348">
        <f t="shared" si="23"/>
        <v>-26579180.250000075</v>
      </c>
      <c r="K348">
        <f>('Input-Graph'!$N$5-((2*'Input-Graph'!A352/'Input-Graph'!$N$7)+'Input-Graph'!$N$8))*'Input-Graph'!$N$6</f>
        <v>2097.9999999999955</v>
      </c>
    </row>
    <row r="349" spans="1:11" ht="12.75">
      <c r="A349" s="4">
        <f>'Input-Graph'!$K$21+'Input-Graph'!$K$27/'Input-Graph'!A353</f>
        <v>2515365211.238632</v>
      </c>
      <c r="B349">
        <f>SQRT('Input-Graph'!$K$21/(2*PI()))*'Input-Graph'!$K$27*EXP(J349/(2*'Input-Graph'!$K$21))/('Input-Graph'!A353*A349)</f>
        <v>4473.340902409978</v>
      </c>
      <c r="C349">
        <f t="shared" si="24"/>
        <v>-2332.205113369512</v>
      </c>
      <c r="D349">
        <f>POWER('Input-Graph'!$K$21,1.5)*EXP(J349/(2*'Input-Graph'!$K$21))/(A349*SQRT(2*PI()))</f>
        <v>12590.841092566909</v>
      </c>
      <c r="E349">
        <f t="shared" si="25"/>
        <v>10258.635979197395</v>
      </c>
      <c r="F349" s="6">
        <f>I349*NORMDIST(-I349*SQRT(A349)/'Input-Graph'!$K$21,0,1,1)</f>
        <v>2292.1364515632786</v>
      </c>
      <c r="G349" s="6">
        <f>-('Input-Graph'!$K$21*EXP(Intermediate!J349*Intermediate!A349/(2*'Input-Graph'!$K$21*'Input-Graph'!$K$21))/SQRT(2*PI()*Intermediate!A349))</f>
        <v>-14620.602163105816</v>
      </c>
      <c r="H349">
        <f t="shared" si="26"/>
        <v>2403.511170064836</v>
      </c>
      <c r="I349">
        <f>'Input-Graph'!$K$20-'Input-Graph'!$N$14/Intermediate!K349</f>
        <v>5155.500000000007</v>
      </c>
      <c r="J349">
        <f t="shared" si="23"/>
        <v>-26579180.250000075</v>
      </c>
      <c r="K349">
        <f>('Input-Graph'!$N$5-((2*'Input-Graph'!A353/'Input-Graph'!$N$7)+'Input-Graph'!$N$8))*'Input-Graph'!$N$6</f>
        <v>2095.9999999999955</v>
      </c>
    </row>
    <row r="350" spans="1:11" ht="12.75">
      <c r="A350" s="4">
        <f>'Input-Graph'!$K$21+'Input-Graph'!$K$27/'Input-Graph'!A354</f>
        <v>2513497228.4674177</v>
      </c>
      <c r="B350">
        <f>SQRT('Input-Graph'!$K$21/(2*PI()))*'Input-Graph'!$K$27*EXP(J350/(2*'Input-Graph'!$K$21))/('Input-Graph'!A354*A350)</f>
        <v>4463.983631604332</v>
      </c>
      <c r="C350">
        <f t="shared" si="24"/>
        <v>-2332.205113369512</v>
      </c>
      <c r="D350">
        <f>POWER('Input-Graph'!$K$21,1.5)*EXP(J350/(2*'Input-Graph'!$K$21))/(A350*SQRT(2*PI()))</f>
        <v>12600.198363372558</v>
      </c>
      <c r="E350">
        <f t="shared" si="25"/>
        <v>10267.993250003045</v>
      </c>
      <c r="F350" s="6">
        <f>I350*NORMDIST(-I350*SQRT(A350)/'Input-Graph'!$K$21,0,1,1)</f>
        <v>2292.2418395949235</v>
      </c>
      <c r="G350" s="6">
        <f>-('Input-Graph'!$K$21*EXP(Intermediate!J350*Intermediate!A350/(2*'Input-Graph'!$K$21*'Input-Graph'!$K$21))/SQRT(2*PI()*Intermediate!A350))</f>
        <v>-14626.139436773825</v>
      </c>
      <c r="H350">
        <f t="shared" si="26"/>
        <v>2398.079284428477</v>
      </c>
      <c r="I350">
        <f>'Input-Graph'!$K$20-'Input-Graph'!$N$14/Intermediate!K350</f>
        <v>5155.500000000007</v>
      </c>
      <c r="J350">
        <f t="shared" si="23"/>
        <v>-26579180.250000075</v>
      </c>
      <c r="K350">
        <f>('Input-Graph'!$N$5-((2*'Input-Graph'!A354/'Input-Graph'!$N$7)+'Input-Graph'!$N$8))*'Input-Graph'!$N$6</f>
        <v>2093.9999999999955</v>
      </c>
    </row>
    <row r="351" spans="1:11" ht="12.75">
      <c r="A351" s="4">
        <f>'Input-Graph'!$K$21+'Input-Graph'!$K$27/'Input-Graph'!A355</f>
        <v>2511639799.271182</v>
      </c>
      <c r="B351">
        <f>SQRT('Input-Graph'!$K$21/(2*PI()))*'Input-Graph'!$K$27*EXP(J351/(2*'Input-Graph'!$K$21))/('Input-Graph'!A355*A351)</f>
        <v>4454.665425894548</v>
      </c>
      <c r="C351">
        <f t="shared" si="24"/>
        <v>-2332.205113369512</v>
      </c>
      <c r="D351">
        <f>POWER('Input-Graph'!$K$21,1.5)*EXP(J351/(2*'Input-Graph'!$K$21))/(A351*SQRT(2*PI()))</f>
        <v>12609.516569082341</v>
      </c>
      <c r="E351">
        <f t="shared" si="25"/>
        <v>10277.311455712828</v>
      </c>
      <c r="F351" s="6">
        <f>I351*NORMDIST(-I351*SQRT(A351)/'Input-Graph'!$K$21,0,1,1)</f>
        <v>2292.346671804398</v>
      </c>
      <c r="G351" s="6">
        <f>-('Input-Graph'!$K$21*EXP(Intermediate!J351*Intermediate!A351/(2*'Input-Graph'!$K$21*'Input-Graph'!$K$21))/SQRT(2*PI()*Intermediate!A351))</f>
        <v>-14631.651512276581</v>
      </c>
      <c r="H351">
        <f t="shared" si="26"/>
        <v>2392.6720411351926</v>
      </c>
      <c r="I351">
        <f>'Input-Graph'!$K$20-'Input-Graph'!$N$14/Intermediate!K351</f>
        <v>5155.500000000007</v>
      </c>
      <c r="J351">
        <f t="shared" si="23"/>
        <v>-26579180.250000075</v>
      </c>
      <c r="K351">
        <f>('Input-Graph'!$N$5-((2*'Input-Graph'!A355/'Input-Graph'!$N$7)+'Input-Graph'!$N$8))*'Input-Graph'!$N$6</f>
        <v>2091.999999999995</v>
      </c>
    </row>
    <row r="352" spans="1:11" ht="12.75">
      <c r="A352" s="4">
        <f>'Input-Graph'!$K$21+'Input-Graph'!$K$27/'Input-Graph'!A356</f>
        <v>2509792834.4647846</v>
      </c>
      <c r="B352">
        <f>SQRT('Input-Graph'!$K$21/(2*PI()))*'Input-Graph'!$K$27*EXP(J352/(2*'Input-Graph'!$K$21))/('Input-Graph'!A356*A352)</f>
        <v>4445.386041154512</v>
      </c>
      <c r="C352">
        <f t="shared" si="24"/>
        <v>-2332.205113369512</v>
      </c>
      <c r="D352">
        <f>POWER('Input-Graph'!$K$21,1.5)*EXP(J352/(2*'Input-Graph'!$K$21))/(A352*SQRT(2*PI()))</f>
        <v>12618.795953822375</v>
      </c>
      <c r="E352">
        <f t="shared" si="25"/>
        <v>10286.590840452864</v>
      </c>
      <c r="F352" s="6">
        <f>I352*NORMDIST(-I352*SQRT(A352)/'Input-Graph'!$K$21,0,1,1)</f>
        <v>2292.450952598327</v>
      </c>
      <c r="G352" s="6">
        <f>-('Input-Graph'!$K$21*EXP(Intermediate!J352*Intermediate!A352/(2*'Input-Graph'!$K$21*'Input-Graph'!$K$21))/SQRT(2*PI()*Intermediate!A352))</f>
        <v>-14637.138562388045</v>
      </c>
      <c r="H352">
        <f t="shared" si="26"/>
        <v>2387.289271817659</v>
      </c>
      <c r="I352">
        <f>'Input-Graph'!$K$20-'Input-Graph'!$N$14/Intermediate!K352</f>
        <v>5155.500000000007</v>
      </c>
      <c r="J352">
        <f t="shared" si="23"/>
        <v>-26579180.250000075</v>
      </c>
      <c r="K352">
        <f>('Input-Graph'!$N$5-((2*'Input-Graph'!A356/'Input-Graph'!$N$7)+'Input-Graph'!$N$8))*'Input-Graph'!$N$6</f>
        <v>2089.9999999999955</v>
      </c>
    </row>
    <row r="353" spans="1:11" ht="12.75">
      <c r="A353" s="4">
        <f>'Input-Graph'!$K$21+'Input-Graph'!$K$27/'Input-Graph'!A357</f>
        <v>2507956245.8651643</v>
      </c>
      <c r="B353">
        <f>SQRT('Input-Graph'!$K$21/(2*PI()))*'Input-Graph'!$K$27*EXP(J353/(2*'Input-Graph'!$K$21))/('Input-Graph'!A357*A353)</f>
        <v>4436.145235288009</v>
      </c>
      <c r="C353">
        <f t="shared" si="24"/>
        <v>-2332.205113369512</v>
      </c>
      <c r="D353">
        <f>POWER('Input-Graph'!$K$21,1.5)*EXP(J353/(2*'Input-Graph'!$K$21))/(A353*SQRT(2*PI()))</f>
        <v>12628.03675968888</v>
      </c>
      <c r="E353">
        <f t="shared" si="25"/>
        <v>10295.831646319366</v>
      </c>
      <c r="F353" s="6">
        <f>I353*NORMDIST(-I353*SQRT(A353)/'Input-Graph'!$K$21,0,1,1)</f>
        <v>2292.554686336676</v>
      </c>
      <c r="G353" s="6">
        <f>-('Input-Graph'!$K$21*EXP(Intermediate!J353*Intermediate!A353/(2*'Input-Graph'!$K$21*'Input-Graph'!$K$21))/SQRT(2*PI()*Intermediate!A353))</f>
        <v>-14642.600758295</v>
      </c>
      <c r="H353">
        <f t="shared" si="26"/>
        <v>2381.9308096490495</v>
      </c>
      <c r="I353">
        <f>'Input-Graph'!$K$20-'Input-Graph'!$N$14/Intermediate!K353</f>
        <v>5155.500000000007</v>
      </c>
      <c r="J353">
        <f t="shared" si="23"/>
        <v>-26579180.250000075</v>
      </c>
      <c r="K353">
        <f>('Input-Graph'!$N$5-((2*'Input-Graph'!A357/'Input-Graph'!$N$7)+'Input-Graph'!$N$8))*'Input-Graph'!$N$6</f>
        <v>2087.9999999999955</v>
      </c>
    </row>
    <row r="354" spans="1:11" ht="12.75">
      <c r="A354" s="4">
        <f>'Input-Graph'!$K$21+'Input-Graph'!$K$27/'Input-Graph'!A358</f>
        <v>2506129946.2773066</v>
      </c>
      <c r="B354">
        <f>SQRT('Input-Graph'!$K$21/(2*PI()))*'Input-Graph'!$K$27*EXP(J354/(2*'Input-Graph'!$K$21))/('Input-Graph'!A358*A354)</f>
        <v>4426.94276820767</v>
      </c>
      <c r="C354">
        <f t="shared" si="24"/>
        <v>-2332.205113369512</v>
      </c>
      <c r="D354">
        <f>POWER('Input-Graph'!$K$21,1.5)*EXP(J354/(2*'Input-Graph'!$K$21))/(A354*SQRT(2*PI()))</f>
        <v>12637.23922676922</v>
      </c>
      <c r="E354">
        <f t="shared" si="25"/>
        <v>10305.034113399706</v>
      </c>
      <c r="F354" s="6">
        <f>I354*NORMDIST(-I354*SQRT(A354)/'Input-Graph'!$K$21,0,1,1)</f>
        <v>2292.6578773333636</v>
      </c>
      <c r="G354" s="6">
        <f>-('Input-Graph'!$K$21*EXP(Intermediate!J354*Intermediate!A354/(2*'Input-Graph'!$K$21*'Input-Graph'!$K$21))/SQRT(2*PI()*Intermediate!A354))</f>
        <v>-14648.038269615357</v>
      </c>
      <c r="H354">
        <f t="shared" si="26"/>
        <v>2376.596489325384</v>
      </c>
      <c r="I354">
        <f>'Input-Graph'!$K$20-'Input-Graph'!$N$14/Intermediate!K354</f>
        <v>5155.500000000007</v>
      </c>
      <c r="J354">
        <f t="shared" si="23"/>
        <v>-26579180.250000075</v>
      </c>
      <c r="K354">
        <f>('Input-Graph'!$N$5-((2*'Input-Graph'!A358/'Input-Graph'!$N$7)+'Input-Graph'!$N$8))*'Input-Graph'!$N$6</f>
        <v>2085.9999999999955</v>
      </c>
    </row>
    <row r="355" spans="1:11" ht="12.75">
      <c r="A355" s="4">
        <f>'Input-Graph'!$K$21+'Input-Graph'!$K$27/'Input-Graph'!A359</f>
        <v>2504313849.4804425</v>
      </c>
      <c r="B355">
        <f>SQRT('Input-Graph'!$K$21/(2*PI()))*'Input-Graph'!$K$27*EXP(J355/(2*'Input-Graph'!$K$21))/('Input-Graph'!A359*A355)</f>
        <v>4417.778401814176</v>
      </c>
      <c r="C355">
        <f t="shared" si="24"/>
        <v>-2332.205113369512</v>
      </c>
      <c r="D355">
        <f>POWER('Input-Graph'!$K$21,1.5)*EXP(J355/(2*'Input-Graph'!$K$21))/(A355*SQRT(2*PI()))</f>
        <v>12646.403593162713</v>
      </c>
      <c r="E355">
        <f t="shared" si="25"/>
        <v>10314.198479793202</v>
      </c>
      <c r="F355" s="6">
        <f>I355*NORMDIST(-I355*SQRT(A355)/'Input-Graph'!$K$21,0,1,1)</f>
        <v>2292.760529856876</v>
      </c>
      <c r="G355" s="6">
        <f>-('Input-Graph'!$K$21*EXP(Intermediate!J355*Intermediate!A355/(2*'Input-Graph'!$K$21*'Input-Graph'!$K$21))/SQRT(2*PI()*Intermediate!A355))</f>
        <v>-14653.45126441621</v>
      </c>
      <c r="H355">
        <f t="shared" si="26"/>
        <v>2371.286147048042</v>
      </c>
      <c r="I355">
        <f>'Input-Graph'!$K$20-'Input-Graph'!$N$14/Intermediate!K355</f>
        <v>5155.500000000007</v>
      </c>
      <c r="J355">
        <f t="shared" si="23"/>
        <v>-26579180.250000075</v>
      </c>
      <c r="K355">
        <f>('Input-Graph'!$N$5-((2*'Input-Graph'!A359/'Input-Graph'!$N$7)+'Input-Graph'!$N$8))*'Input-Graph'!$N$6</f>
        <v>2083.9999999999955</v>
      </c>
    </row>
    <row r="356" spans="1:11" ht="12.75">
      <c r="A356" s="4">
        <f>'Input-Graph'!$K$21+'Input-Graph'!$K$27/'Input-Graph'!A360</f>
        <v>2502507870.2144804</v>
      </c>
      <c r="B356">
        <f>SQRT('Input-Graph'!$K$21/(2*PI()))*'Input-Graph'!$K$27*EXP(J356/(2*'Input-Graph'!$K$21))/('Input-Graph'!A360*A356)</f>
        <v>4408.651899975727</v>
      </c>
      <c r="C356">
        <f t="shared" si="24"/>
        <v>-2332.205113369512</v>
      </c>
      <c r="D356">
        <f>POWER('Input-Graph'!$K$21,1.5)*EXP(J356/(2*'Input-Graph'!$K$21))/(A356*SQRT(2*PI()))</f>
        <v>12655.53009500116</v>
      </c>
      <c r="E356">
        <f t="shared" si="25"/>
        <v>10323.32498163165</v>
      </c>
      <c r="F356" s="6">
        <f>I356*NORMDIST(-I356*SQRT(A356)/'Input-Graph'!$K$21,0,1,1)</f>
        <v>2292.862648130862</v>
      </c>
      <c r="G356" s="6">
        <f>-('Input-Graph'!$K$21*EXP(Intermediate!J356*Intermediate!A356/(2*'Input-Graph'!$K$21*'Input-Graph'!$K$21))/SQRT(2*PI()*Intermediate!A356))</f>
        <v>-14658.839909231663</v>
      </c>
      <c r="H356">
        <f t="shared" si="26"/>
        <v>2365.9996205065745</v>
      </c>
      <c r="I356">
        <f>'Input-Graph'!$K$20-'Input-Graph'!$N$14/Intermediate!K356</f>
        <v>5155.500000000007</v>
      </c>
      <c r="J356">
        <f t="shared" si="23"/>
        <v>-26579180.250000075</v>
      </c>
      <c r="K356">
        <f>('Input-Graph'!$N$5-((2*'Input-Graph'!A360/'Input-Graph'!$N$7)+'Input-Graph'!$N$8))*'Input-Graph'!$N$6</f>
        <v>2081.999999999995</v>
      </c>
    </row>
    <row r="357" spans="1:11" ht="12.75">
      <c r="A357" s="4">
        <f>'Input-Graph'!$K$21+'Input-Graph'!$K$27/'Input-Graph'!A361</f>
        <v>2500711924.166662</v>
      </c>
      <c r="B357">
        <f>SQRT('Input-Graph'!$K$21/(2*PI()))*'Input-Graph'!$K$27*EXP(J357/(2*'Input-Graph'!$K$21))/('Input-Graph'!A361*A357)</f>
        <v>4399.563028507763</v>
      </c>
      <c r="C357">
        <f t="shared" si="24"/>
        <v>-2332.205113369512</v>
      </c>
      <c r="D357">
        <f>POWER('Input-Graph'!$K$21,1.5)*EXP(J357/(2*'Input-Graph'!$K$21))/(A357*SQRT(2*PI()))</f>
        <v>12664.618966469126</v>
      </c>
      <c r="E357">
        <f t="shared" si="25"/>
        <v>10332.413853099613</v>
      </c>
      <c r="F357" s="6">
        <f>I357*NORMDIST(-I357*SQRT(A357)/'Input-Graph'!$K$21,0,1,1)</f>
        <v>2292.9642363347225</v>
      </c>
      <c r="G357" s="6">
        <f>-('Input-Graph'!$K$21*EXP(Intermediate!J357*Intermediate!A357/(2*'Input-Graph'!$K$21*'Input-Graph'!$K$21))/SQRT(2*PI()*Intermediate!A357))</f>
        <v>-14664.204369080395</v>
      </c>
      <c r="H357">
        <f t="shared" si="26"/>
        <v>2360.7367488617056</v>
      </c>
      <c r="I357">
        <f>'Input-Graph'!$K$20-'Input-Graph'!$N$14/Intermediate!K357</f>
        <v>5155.500000000007</v>
      </c>
      <c r="J357">
        <f t="shared" si="23"/>
        <v>-26579180.250000075</v>
      </c>
      <c r="K357">
        <f>('Input-Graph'!$N$5-((2*'Input-Graph'!A361/'Input-Graph'!$N$7)+'Input-Graph'!$N$8))*'Input-Graph'!$N$6</f>
        <v>2079.999999999995</v>
      </c>
    </row>
    <row r="358" spans="1:11" ht="12.75">
      <c r="A358" s="4">
        <f>'Input-Graph'!$K$21+'Input-Graph'!$K$27/'Input-Graph'!A362</f>
        <v>2498925927.9584446</v>
      </c>
      <c r="B358">
        <f>SQRT('Input-Graph'!$K$21/(2*PI()))*'Input-Graph'!$K$27*EXP(J358/(2*'Input-Graph'!$K$21))/('Input-Graph'!A362*A358)</f>
        <v>4390.511555152921</v>
      </c>
      <c r="C358">
        <f t="shared" si="24"/>
        <v>-2332.205113369512</v>
      </c>
      <c r="D358">
        <f>POWER('Input-Graph'!$K$21,1.5)*EXP(J358/(2*'Input-Graph'!$K$21))/(A358*SQRT(2*PI()))</f>
        <v>12673.670439823967</v>
      </c>
      <c r="E358">
        <f t="shared" si="25"/>
        <v>10341.465326454454</v>
      </c>
      <c r="F358" s="6">
        <f>I358*NORMDIST(-I358*SQRT(A358)/'Input-Graph'!$K$21,0,1,1)</f>
        <v>2293.0652986041946</v>
      </c>
      <c r="G358" s="6">
        <f>-('Input-Graph'!$K$21*EXP(Intermediate!J358*Intermediate!A358/(2*'Input-Graph'!$K$21*'Input-Graph'!$K$21))/SQRT(2*PI()*Intermediate!A358))</f>
        <v>-14669.544807482986</v>
      </c>
      <c r="H358">
        <f t="shared" si="26"/>
        <v>2355.4973727285815</v>
      </c>
      <c r="I358">
        <f>'Input-Graph'!$K$20-'Input-Graph'!$N$14/Intermediate!K358</f>
        <v>5155.500000000007</v>
      </c>
      <c r="J358">
        <f t="shared" si="23"/>
        <v>-26579180.250000075</v>
      </c>
      <c r="K358">
        <f>('Input-Graph'!$N$5-((2*'Input-Graph'!A362/'Input-Graph'!$N$7)+'Input-Graph'!$N$8))*'Input-Graph'!$N$6</f>
        <v>2077.999999999995</v>
      </c>
    </row>
    <row r="359" spans="1:11" ht="12.75">
      <c r="A359" s="4">
        <f>'Input-Graph'!$K$21+'Input-Graph'!$K$27/'Input-Graph'!A363</f>
        <v>2497149799.132592</v>
      </c>
      <c r="B359">
        <f>SQRT('Input-Graph'!$K$21/(2*PI()))*'Input-Graph'!$K$27*EXP(J359/(2*'Input-Graph'!$K$21))/('Input-Graph'!A363*A359)</f>
        <v>4381.4972495612665</v>
      </c>
      <c r="C359">
        <f t="shared" si="24"/>
        <v>-2332.205113369512</v>
      </c>
      <c r="D359">
        <f>POWER('Input-Graph'!$K$21,1.5)*EXP(J359/(2*'Input-Graph'!$K$21))/(A359*SQRT(2*PI()))</f>
        <v>12682.684745415623</v>
      </c>
      <c r="E359">
        <f t="shared" si="25"/>
        <v>10350.47963204611</v>
      </c>
      <c r="F359" s="6">
        <f>I359*NORMDIST(-I359*SQRT(A359)/'Input-Graph'!$K$21,0,1,1)</f>
        <v>2293.1658390319167</v>
      </c>
      <c r="G359" s="6">
        <f>-('Input-Graph'!$K$21*EXP(Intermediate!J359*Intermediate!A359/(2*'Input-Graph'!$K$21*'Input-Graph'!$K$21))/SQRT(2*PI()*Intermediate!A359))</f>
        <v>-14674.861386478993</v>
      </c>
      <c r="H359">
        <f t="shared" si="26"/>
        <v>2350.2813341603014</v>
      </c>
      <c r="I359">
        <f>'Input-Graph'!$K$20-'Input-Graph'!$N$14/Intermediate!K359</f>
        <v>5155.500000000007</v>
      </c>
      <c r="J359">
        <f t="shared" si="23"/>
        <v>-26579180.250000075</v>
      </c>
      <c r="K359">
        <f>('Input-Graph'!$N$5-((2*'Input-Graph'!A363/'Input-Graph'!$N$7)+'Input-Graph'!$N$8))*'Input-Graph'!$N$6</f>
        <v>2075.999999999995</v>
      </c>
    </row>
    <row r="360" spans="1:11" ht="12.75">
      <c r="A360" s="4">
        <f>'Input-Graph'!$K$21+'Input-Graph'!$K$27/'Input-Graph'!A364</f>
        <v>2495383456.1404915</v>
      </c>
      <c r="B360">
        <f>SQRT('Input-Graph'!$K$21/(2*PI()))*'Input-Graph'!$K$27*EXP(J360/(2*'Input-Graph'!$K$21))/('Input-Graph'!A364*A360)</f>
        <v>4372.519883270742</v>
      </c>
      <c r="C360">
        <f t="shared" si="24"/>
        <v>-2332.205113369512</v>
      </c>
      <c r="D360">
        <f>POWER('Input-Graph'!$K$21,1.5)*EXP(J360/(2*'Input-Graph'!$K$21))/(A360*SQRT(2*PI()))</f>
        <v>12691.662111706148</v>
      </c>
      <c r="E360">
        <f t="shared" si="25"/>
        <v>10359.456998336635</v>
      </c>
      <c r="F360" s="6">
        <f>I360*NORMDIST(-I360*SQRT(A360)/'Input-Graph'!$K$21,0,1,1)</f>
        <v>2293.265861667996</v>
      </c>
      <c r="G360" s="6">
        <f>-('Input-Graph'!$K$21*EXP(Intermediate!J360*Intermediate!A360/(2*'Input-Graph'!$K$21*'Input-Graph'!$K$21))/SQRT(2*PI()*Intermediate!A360))</f>
        <v>-14680.154266643814</v>
      </c>
      <c r="H360">
        <f t="shared" si="26"/>
        <v>2345.0884766315576</v>
      </c>
      <c r="I360">
        <f>'Input-Graph'!$K$20-'Input-Graph'!$N$14/Intermediate!K360</f>
        <v>5155.500000000007</v>
      </c>
      <c r="J360">
        <f t="shared" si="23"/>
        <v>-26579180.250000075</v>
      </c>
      <c r="K360">
        <f>('Input-Graph'!$N$5-((2*'Input-Graph'!A364/'Input-Graph'!$N$7)+'Input-Graph'!$N$8))*'Input-Graph'!$N$6</f>
        <v>2073.9999999999955</v>
      </c>
    </row>
    <row r="361" spans="1:11" ht="12.75">
      <c r="A361" s="4">
        <f>'Input-Graph'!$K$21+'Input-Graph'!$K$27/'Input-Graph'!A365</f>
        <v>2493626818.329666</v>
      </c>
      <c r="B361">
        <f>SQRT('Input-Graph'!$K$21/(2*PI()))*'Input-Graph'!$K$27*EXP(J361/(2*'Input-Graph'!$K$21))/('Input-Graph'!A365*A361)</f>
        <v>4363.579229687869</v>
      </c>
      <c r="C361">
        <f t="shared" si="24"/>
        <v>-2332.205113369512</v>
      </c>
      <c r="D361">
        <f>POWER('Input-Graph'!$K$21,1.5)*EXP(J361/(2*'Input-Graph'!$K$21))/(A361*SQRT(2*PI()))</f>
        <v>12700.602765289019</v>
      </c>
      <c r="E361">
        <f t="shared" si="25"/>
        <v>10368.397651919506</v>
      </c>
      <c r="F361" s="6">
        <f>I361*NORMDIST(-I361*SQRT(A361)/'Input-Graph'!$K$21,0,1,1)</f>
        <v>2293.3653705205584</v>
      </c>
      <c r="G361" s="6">
        <f>-('Input-Graph'!$K$21*EXP(Intermediate!J361*Intermediate!A361/(2*'Input-Graph'!$K$21*'Input-Graph'!$K$21))/SQRT(2*PI()*Intermediate!A361))</f>
        <v>-14685.423607105298</v>
      </c>
      <c r="H361">
        <f t="shared" si="26"/>
        <v>2339.9186450226334</v>
      </c>
      <c r="I361">
        <f>'Input-Graph'!$K$20-'Input-Graph'!$N$14/Intermediate!K361</f>
        <v>5155.500000000007</v>
      </c>
      <c r="J361">
        <f t="shared" si="23"/>
        <v>-26579180.250000075</v>
      </c>
      <c r="K361">
        <f>('Input-Graph'!$N$5-((2*'Input-Graph'!A365/'Input-Graph'!$N$7)+'Input-Graph'!$N$8))*'Input-Graph'!$N$6</f>
        <v>2071.999999999995</v>
      </c>
    </row>
    <row r="362" spans="1:11" ht="12.75">
      <c r="A362" s="4">
        <f>'Input-Graph'!$K$21+'Input-Graph'!$K$27/'Input-Graph'!A366</f>
        <v>2491879805.9315023</v>
      </c>
      <c r="B362">
        <f>SQRT('Input-Graph'!$K$21/(2*PI()))*'Input-Graph'!$K$27*EXP(J362/(2*'Input-Graph'!$K$21))/('Input-Graph'!A366*A362)</f>
        <v>4354.675064068688</v>
      </c>
      <c r="C362">
        <f t="shared" si="24"/>
        <v>-2332.205113369512</v>
      </c>
      <c r="D362">
        <f>POWER('Input-Graph'!$K$21,1.5)*EXP(J362/(2*'Input-Graph'!$K$21))/(A362*SQRT(2*PI()))</f>
        <v>12709.506930908201</v>
      </c>
      <c r="E362">
        <f t="shared" si="25"/>
        <v>10377.30181753869</v>
      </c>
      <c r="F362" s="6">
        <f>I362*NORMDIST(-I362*SQRT(A362)/'Input-Graph'!$K$21,0,1,1)</f>
        <v>2293.4643695562945</v>
      </c>
      <c r="G362" s="6">
        <f>-('Input-Graph'!$K$21*EXP(Intermediate!J362*Intermediate!A362/(2*'Input-Graph'!$K$21*'Input-Graph'!$K$21))/SQRT(2*PI()*Intermediate!A362))</f>
        <v>-14690.669565560142</v>
      </c>
      <c r="H362">
        <f t="shared" si="26"/>
        <v>2334.7716856035313</v>
      </c>
      <c r="I362">
        <f>'Input-Graph'!$K$20-'Input-Graph'!$N$14/Intermediate!K362</f>
        <v>5155.500000000007</v>
      </c>
      <c r="J362">
        <f t="shared" si="23"/>
        <v>-26579180.250000075</v>
      </c>
      <c r="K362">
        <f>('Input-Graph'!$N$5-((2*'Input-Graph'!A366/'Input-Graph'!$N$7)+'Input-Graph'!$N$8))*'Input-Graph'!$N$6</f>
        <v>2069.999999999995</v>
      </c>
    </row>
    <row r="363" spans="1:11" ht="12.75">
      <c r="A363" s="4">
        <f>'Input-Graph'!$K$21+'Input-Graph'!$K$27/'Input-Graph'!A367</f>
        <v>2490142340.049176</v>
      </c>
      <c r="B363">
        <f>SQRT('Input-Graph'!$K$21/(2*PI()))*'Input-Graph'!$K$27*EXP(J363/(2*'Input-Graph'!$K$21))/('Input-Graph'!A367*A363)</f>
        <v>4345.807163499915</v>
      </c>
      <c r="C363">
        <f t="shared" si="24"/>
        <v>-2332.205113369512</v>
      </c>
      <c r="D363">
        <f>POWER('Input-Graph'!$K$21,1.5)*EXP(J363/(2*'Input-Graph'!$K$21))/(A363*SQRT(2*PI()))</f>
        <v>12718.374831476973</v>
      </c>
      <c r="E363">
        <f t="shared" si="25"/>
        <v>10386.16971810746</v>
      </c>
      <c r="F363" s="6">
        <f>I363*NORMDIST(-I363*SQRT(A363)/'Input-Graph'!$K$21,0,1,1)</f>
        <v>2293.5628627009955</v>
      </c>
      <c r="G363" s="6">
        <f>-('Input-Graph'!$K$21*EXP(Intermediate!J363*Intermediate!A363/(2*'Input-Graph'!$K$21*'Input-Graph'!$K$21))/SQRT(2*PI()*Intermediate!A363))</f>
        <v>-14695.892298290046</v>
      </c>
      <c r="H363">
        <f t="shared" si="26"/>
        <v>2329.6474460183254</v>
      </c>
      <c r="I363">
        <f>'Input-Graph'!$K$20-'Input-Graph'!$N$14/Intermediate!K363</f>
        <v>5155.500000000007</v>
      </c>
      <c r="J363">
        <f t="shared" si="23"/>
        <v>-26579180.250000075</v>
      </c>
      <c r="K363">
        <f>('Input-Graph'!$N$5-((2*'Input-Graph'!A367/'Input-Graph'!$N$7)+'Input-Graph'!$N$8))*'Input-Graph'!$N$6</f>
        <v>2067.999999999995</v>
      </c>
    </row>
    <row r="364" spans="1:11" ht="12.75">
      <c r="A364" s="4">
        <f>'Input-Graph'!$K$21+'Input-Graph'!$K$27/'Input-Graph'!A368</f>
        <v>2488414342.645772</v>
      </c>
      <c r="B364">
        <f>SQRT('Input-Graph'!$K$21/(2*PI()))*'Input-Graph'!$K$27*EXP(J364/(2*'Input-Graph'!$K$21))/('Input-Graph'!A368*A364)</f>
        <v>4336.975306880354</v>
      </c>
      <c r="C364">
        <f t="shared" si="24"/>
        <v>-2332.205113369512</v>
      </c>
      <c r="D364">
        <f>POWER('Input-Graph'!$K$21,1.5)*EXP(J364/(2*'Input-Graph'!$K$21))/(A364*SQRT(2*PI()))</f>
        <v>12727.206688096538</v>
      </c>
      <c r="E364">
        <f t="shared" si="25"/>
        <v>10395.001574727026</v>
      </c>
      <c r="F364" s="6">
        <f>I364*NORMDIST(-I364*SQRT(A364)/'Input-Graph'!$K$21,0,1,1)</f>
        <v>2293.6608538400806</v>
      </c>
      <c r="G364" s="6">
        <f>-('Input-Graph'!$K$21*EXP(Intermediate!J364*Intermediate!A364/(2*'Input-Graph'!$K$21*'Input-Graph'!$K$21))/SQRT(2*PI()*Intermediate!A364))</f>
        <v>-14701.091960177686</v>
      </c>
      <c r="H364">
        <f t="shared" si="26"/>
        <v>2324.545775269775</v>
      </c>
      <c r="I364">
        <f>'Input-Graph'!$K$20-'Input-Graph'!$N$14/Intermediate!K364</f>
        <v>5155.500000000007</v>
      </c>
      <c r="J364">
        <f t="shared" si="23"/>
        <v>-26579180.250000075</v>
      </c>
      <c r="K364">
        <f>('Input-Graph'!$N$5-((2*'Input-Graph'!A368/'Input-Graph'!$N$7)+'Input-Graph'!$N$8))*'Input-Graph'!$N$6</f>
        <v>2065.999999999995</v>
      </c>
    </row>
    <row r="365" spans="1:11" ht="12.75">
      <c r="A365" s="4">
        <f>'Input-Graph'!$K$21+'Input-Graph'!$K$27/'Input-Graph'!A369</f>
        <v>2486695736.532604</v>
      </c>
      <c r="B365">
        <f>SQRT('Input-Graph'!$K$21/(2*PI()))*'Input-Graph'!$K$27*EXP(J365/(2*'Input-Graph'!$K$21))/('Input-Graph'!A369*A365)</f>
        <v>4328.179274902508</v>
      </c>
      <c r="C365">
        <f t="shared" si="24"/>
        <v>-2332.205113369512</v>
      </c>
      <c r="D365">
        <f>POWER('Input-Graph'!$K$21,1.5)*EXP(J365/(2*'Input-Graph'!$K$21))/(A365*SQRT(2*PI()))</f>
        <v>12736.002720074383</v>
      </c>
      <c r="E365">
        <f t="shared" si="25"/>
        <v>10403.79760670487</v>
      </c>
      <c r="F365" s="6">
        <f>I365*NORMDIST(-I365*SQRT(A365)/'Input-Graph'!$K$21,0,1,1)</f>
        <v>2293.758346819116</v>
      </c>
      <c r="G365" s="6">
        <f>-('Input-Graph'!$K$21*EXP(Intermediate!J365*Intermediate!A365/(2*'Input-Graph'!$K$21*'Input-Graph'!$K$21))/SQRT(2*PI()*Intermediate!A365))</f>
        <v>-14706.268704722419</v>
      </c>
      <c r="H365">
        <f t="shared" si="26"/>
        <v>2319.4665237040736</v>
      </c>
      <c r="I365">
        <f>'Input-Graph'!$K$20-'Input-Graph'!$N$14/Intermediate!K365</f>
        <v>5155.500000000007</v>
      </c>
      <c r="J365">
        <f t="shared" si="23"/>
        <v>-26579180.250000075</v>
      </c>
      <c r="K365">
        <f>('Input-Graph'!$N$5-((2*'Input-Graph'!A369/'Input-Graph'!$N$7)+'Input-Graph'!$N$8))*'Input-Graph'!$N$6</f>
        <v>2063.999999999995</v>
      </c>
    </row>
    <row r="366" spans="1:11" ht="12.75">
      <c r="A366" s="4">
        <f>'Input-Graph'!$K$21+'Input-Graph'!$K$27/'Input-Graph'!A370</f>
        <v>2484986445.3577194</v>
      </c>
      <c r="B366">
        <f>SQRT('Input-Graph'!$K$21/(2*PI()))*'Input-Graph'!$K$27*EXP(J366/(2*'Input-Graph'!$K$21))/('Input-Graph'!A370*A366)</f>
        <v>4319.418850034434</v>
      </c>
      <c r="C366">
        <f t="shared" si="24"/>
        <v>-2332.205113369512</v>
      </c>
      <c r="D366">
        <f>POWER('Input-Graph'!$K$21,1.5)*EXP(J366/(2*'Input-Graph'!$K$21))/(A366*SQRT(2*PI()))</f>
        <v>12744.763144942452</v>
      </c>
      <c r="E366">
        <f t="shared" si="25"/>
        <v>10412.558031572938</v>
      </c>
      <c r="F366" s="6">
        <f>I366*NORMDIST(-I366*SQRT(A366)/'Input-Graph'!$K$21,0,1,1)</f>
        <v>2293.85534544433</v>
      </c>
      <c r="G366" s="6">
        <f>-('Input-Graph'!$K$21*EXP(Intermediate!J366*Intermediate!A366/(2*'Input-Graph'!$K$21*'Input-Graph'!$K$21))/SQRT(2*PI()*Intermediate!A366))</f>
        <v>-14711.422684055811</v>
      </c>
      <c r="H366">
        <f t="shared" si="26"/>
        <v>2314.4095429958907</v>
      </c>
      <c r="I366">
        <f>'Input-Graph'!$K$20-'Input-Graph'!$N$14/Intermediate!K366</f>
        <v>5155.500000000007</v>
      </c>
      <c r="J366">
        <f t="shared" si="23"/>
        <v>-26579180.250000075</v>
      </c>
      <c r="K366">
        <f>('Input-Graph'!$N$5-((2*'Input-Graph'!A370/'Input-Graph'!$N$7)+'Input-Graph'!$N$8))*'Input-Graph'!$N$6</f>
        <v>2061.9999999999945</v>
      </c>
    </row>
    <row r="367" spans="1:11" ht="12.75">
      <c r="A367" s="4">
        <f>'Input-Graph'!$K$21+'Input-Graph'!$K$27/'Input-Graph'!A371</f>
        <v>2483286393.59459</v>
      </c>
      <c r="B367">
        <f>SQRT('Input-Graph'!$K$21/(2*PI()))*'Input-Graph'!$K$27*EXP(J367/(2*'Input-Graph'!$K$21))/('Input-Graph'!A371*A367)</f>
        <v>4310.693816501812</v>
      </c>
      <c r="C367">
        <f t="shared" si="24"/>
        <v>-2332.205113369512</v>
      </c>
      <c r="D367">
        <f>POWER('Input-Graph'!$K$21,1.5)*EXP(J367/(2*'Input-Graph'!$K$21))/(A367*SQRT(2*PI()))</f>
        <v>12753.488178475078</v>
      </c>
      <c r="E367">
        <f t="shared" si="25"/>
        <v>10421.283065105566</v>
      </c>
      <c r="F367" s="6">
        <f>I367*NORMDIST(-I367*SQRT(A367)/'Input-Graph'!$K$21,0,1,1)</f>
        <v>2293.9518534831104</v>
      </c>
      <c r="G367" s="6">
        <f>-('Input-Graph'!$K$21*EXP(Intermediate!J367*Intermediate!A367/(2*'Input-Graph'!$K$21*'Input-Graph'!$K$21))/SQRT(2*PI()*Intermediate!A367))</f>
        <v>-14716.554048956956</v>
      </c>
      <c r="H367">
        <f t="shared" si="26"/>
        <v>2309.374686133533</v>
      </c>
      <c r="I367">
        <f>'Input-Graph'!$K$20-'Input-Graph'!$N$14/Intermediate!K367</f>
        <v>5155.500000000007</v>
      </c>
      <c r="J367">
        <f t="shared" si="23"/>
        <v>-26579180.250000075</v>
      </c>
      <c r="K367">
        <f>('Input-Graph'!$N$5-((2*'Input-Graph'!A371/'Input-Graph'!$N$7)+'Input-Graph'!$N$8))*'Input-Graph'!$N$6</f>
        <v>2059.999999999995</v>
      </c>
    </row>
    <row r="368" spans="1:11" ht="12.75">
      <c r="A368" s="4">
        <f>'Input-Graph'!$K$21+'Input-Graph'!$K$27/'Input-Graph'!A372</f>
        <v>2481595506.530993</v>
      </c>
      <c r="B368">
        <f>SQRT('Input-Graph'!$K$21/(2*PI()))*'Input-Graph'!$K$27*EXP(J368/(2*'Input-Graph'!$K$21))/('Input-Graph'!A372*A368)</f>
        <v>4302.003960270217</v>
      </c>
      <c r="C368">
        <f t="shared" si="24"/>
        <v>-2332.205113369512</v>
      </c>
      <c r="D368">
        <f>POWER('Input-Graph'!$K$21,1.5)*EXP(J368/(2*'Input-Graph'!$K$21))/(A368*SQRT(2*PI()))</f>
        <v>12762.17803470667</v>
      </c>
      <c r="E368">
        <f t="shared" si="25"/>
        <v>10429.972921337157</v>
      </c>
      <c r="F368" s="6">
        <f>I368*NORMDIST(-I368*SQRT(A368)/'Input-Graph'!$K$21,0,1,1)</f>
        <v>2294.0478746645076</v>
      </c>
      <c r="G368" s="6">
        <f>-('Input-Graph'!$K$21*EXP(Intermediate!J368*Intermediate!A368/(2*'Input-Graph'!$K$21*'Input-Graph'!$K$21))/SQRT(2*PI()*Intermediate!A368))</f>
        <v>-14721.662948867543</v>
      </c>
      <c r="H368">
        <f t="shared" si="26"/>
        <v>2304.361807404337</v>
      </c>
      <c r="I368">
        <f>'Input-Graph'!$K$20-'Input-Graph'!$N$14/Intermediate!K368</f>
        <v>5155.500000000007</v>
      </c>
      <c r="J368">
        <f t="shared" si="23"/>
        <v>-26579180.250000075</v>
      </c>
      <c r="K368">
        <f>('Input-Graph'!$N$5-((2*'Input-Graph'!A372/'Input-Graph'!$N$7)+'Input-Graph'!$N$8))*'Input-Graph'!$N$6</f>
        <v>2057.999999999995</v>
      </c>
    </row>
    <row r="369" spans="1:11" ht="12.75">
      <c r="A369" s="4">
        <f>'Input-Graph'!$K$21+'Input-Graph'!$K$27/'Input-Graph'!A373</f>
        <v>2479913710.2580605</v>
      </c>
      <c r="B369">
        <f>SQRT('Input-Graph'!$K$21/(2*PI()))*'Input-Graph'!$K$27*EXP(J369/(2*'Input-Graph'!$K$21))/('Input-Graph'!A373*A369)</f>
        <v>4293.349069027634</v>
      </c>
      <c r="C369">
        <f t="shared" si="24"/>
        <v>-2332.205113369512</v>
      </c>
      <c r="D369">
        <f>POWER('Input-Graph'!$K$21,1.5)*EXP(J369/(2*'Input-Graph'!$K$21))/(A369*SQRT(2*PI()))</f>
        <v>12770.832925949253</v>
      </c>
      <c r="E369">
        <f t="shared" si="25"/>
        <v>10438.62781257974</v>
      </c>
      <c r="F369" s="6">
        <f>I369*NORMDIST(-I369*SQRT(A369)/'Input-Graph'!$K$21,0,1,1)</f>
        <v>2294.1434126797167</v>
      </c>
      <c r="G369" s="6">
        <f>-('Input-Graph'!$K$21*EXP(Intermediate!J369*Intermediate!A369/(2*'Input-Graph'!$K$21*'Input-Graph'!$K$21))/SQRT(2*PI()*Intermediate!A369))</f>
        <v>-14726.749531906797</v>
      </c>
      <c r="H369">
        <f t="shared" si="26"/>
        <v>2299.3707623802948</v>
      </c>
      <c r="I369">
        <f>'Input-Graph'!$K$20-'Input-Graph'!$N$14/Intermediate!K369</f>
        <v>5155.500000000007</v>
      </c>
      <c r="J369">
        <f t="shared" si="23"/>
        <v>-26579180.250000075</v>
      </c>
      <c r="K369">
        <f>('Input-Graph'!$N$5-((2*'Input-Graph'!A373/'Input-Graph'!$N$7)+'Input-Graph'!$N$8))*'Input-Graph'!$N$6</f>
        <v>2055.999999999995</v>
      </c>
    </row>
    <row r="370" spans="1:11" ht="12.75">
      <c r="A370" s="4">
        <f>'Input-Graph'!$K$21+'Input-Graph'!$K$27/'Input-Graph'!A374</f>
        <v>2478240931.659513</v>
      </c>
      <c r="B370">
        <f>SQRT('Input-Graph'!$K$21/(2*PI()))*'Input-Graph'!$K$27*EXP(J370/(2*'Input-Graph'!$K$21))/('Input-Graph'!A374*A370)</f>
        <v>4284.728932167154</v>
      </c>
      <c r="C370">
        <f t="shared" si="24"/>
        <v>-2332.205113369512</v>
      </c>
      <c r="D370">
        <f>POWER('Input-Graph'!$K$21,1.5)*EXP(J370/(2*'Input-Graph'!$K$21))/(A370*SQRT(2*PI()))</f>
        <v>12779.453062809735</v>
      </c>
      <c r="E370">
        <f t="shared" si="25"/>
        <v>10447.247949440221</v>
      </c>
      <c r="F370" s="6">
        <f>I370*NORMDIST(-I370*SQRT(A370)/'Input-Graph'!$K$21,0,1,1)</f>
        <v>2294.238471182562</v>
      </c>
      <c r="G370" s="6">
        <f>-('Input-Graph'!$K$21*EXP(Intermediate!J370*Intermediate!A370/(2*'Input-Graph'!$K$21*'Input-Graph'!$K$21))/SQRT(2*PI()*Intermediate!A370))</f>
        <v>-14731.813944886146</v>
      </c>
      <c r="H370">
        <f t="shared" si="26"/>
        <v>2294.4014079037934</v>
      </c>
      <c r="I370">
        <f>'Input-Graph'!$K$20-'Input-Graph'!$N$14/Intermediate!K370</f>
        <v>5155.500000000007</v>
      </c>
      <c r="J370">
        <f t="shared" si="23"/>
        <v>-26579180.250000075</v>
      </c>
      <c r="K370">
        <f>('Input-Graph'!$N$5-((2*'Input-Graph'!A374/'Input-Graph'!$N$7)+'Input-Graph'!$N$8))*'Input-Graph'!$N$6</f>
        <v>2053.999999999995</v>
      </c>
    </row>
    <row r="371" spans="1:11" ht="12.75">
      <c r="A371" s="4">
        <f>'Input-Graph'!$K$21+'Input-Graph'!$K$27/'Input-Graph'!A375</f>
        <v>2476577098.4010653</v>
      </c>
      <c r="B371">
        <f>SQRT('Input-Graph'!$K$21/(2*PI()))*'Input-Graph'!$K$27*EXP(J371/(2*'Input-Graph'!$K$21))/('Input-Graph'!A375*A371)</f>
        <v>4276.143340769897</v>
      </c>
      <c r="C371">
        <f t="shared" si="24"/>
        <v>-2332.205113369512</v>
      </c>
      <c r="D371">
        <f>POWER('Input-Graph'!$K$21,1.5)*EXP(J371/(2*'Input-Graph'!$K$21))/(A371*SQRT(2*PI()))</f>
        <v>12788.038654206992</v>
      </c>
      <c r="E371">
        <f t="shared" si="25"/>
        <v>10455.83354083748</v>
      </c>
      <c r="F371" s="6">
        <f>I371*NORMDIST(-I371*SQRT(A371)/'Input-Graph'!$K$21,0,1,1)</f>
        <v>2294.3330537899706</v>
      </c>
      <c r="G371" s="6">
        <f>-('Input-Graph'!$K$21*EXP(Intermediate!J371*Intermediate!A371/(2*'Input-Graph'!$K$21*'Input-Graph'!$K$21))/SQRT(2*PI()*Intermediate!A371))</f>
        <v>-14736.856333323723</v>
      </c>
      <c r="H371">
        <f t="shared" si="26"/>
        <v>2289.453602073625</v>
      </c>
      <c r="I371">
        <f>'Input-Graph'!$K$20-'Input-Graph'!$N$14/Intermediate!K371</f>
        <v>5155.500000000007</v>
      </c>
      <c r="J371">
        <f t="shared" si="23"/>
        <v>-26579180.250000075</v>
      </c>
      <c r="K371">
        <f>('Input-Graph'!$N$5-((2*'Input-Graph'!A375/'Input-Graph'!$N$7)+'Input-Graph'!$N$8))*'Input-Graph'!$N$6</f>
        <v>2051.9999999999945</v>
      </c>
    </row>
    <row r="372" spans="1:11" ht="12.75">
      <c r="A372" s="4">
        <f>'Input-Graph'!$K$21+'Input-Graph'!$K$27/'Input-Graph'!A376</f>
        <v>2474922138.919996</v>
      </c>
      <c r="B372">
        <f>SQRT('Input-Graph'!$K$21/(2*PI()))*'Input-Graph'!$K$27*EXP(J372/(2*'Input-Graph'!$K$21))/('Input-Graph'!A376*A372)</f>
        <v>4267.592087588131</v>
      </c>
      <c r="C372">
        <f t="shared" si="24"/>
        <v>-2332.205113369512</v>
      </c>
      <c r="D372">
        <f>POWER('Input-Graph'!$K$21,1.5)*EXP(J372/(2*'Input-Graph'!$K$21))/(A372*SQRT(2*PI()))</f>
        <v>12796.589907388758</v>
      </c>
      <c r="E372">
        <f t="shared" si="25"/>
        <v>10464.384794019246</v>
      </c>
      <c r="F372" s="6">
        <f>I372*NORMDIST(-I372*SQRT(A372)/'Input-Graph'!$K$21,0,1,1)</f>
        <v>2294.4271640824363</v>
      </c>
      <c r="G372" s="6">
        <f>-('Input-Graph'!$K$21*EXP(Intermediate!J372*Intermediate!A372/(2*'Input-Graph'!$K$21*'Input-Graph'!$K$21))/SQRT(2*PI()*Intermediate!A372))</f>
        <v>-14741.876841458701</v>
      </c>
      <c r="H372">
        <f t="shared" si="26"/>
        <v>2284.5272042311135</v>
      </c>
      <c r="I372">
        <f>'Input-Graph'!$K$20-'Input-Graph'!$N$14/Intermediate!K372</f>
        <v>5155.500000000007</v>
      </c>
      <c r="J372">
        <f t="shared" si="23"/>
        <v>-26579180.250000075</v>
      </c>
      <c r="K372">
        <f>('Input-Graph'!$N$5-((2*'Input-Graph'!A376/'Input-Graph'!$N$7)+'Input-Graph'!$N$8))*'Input-Graph'!$N$6</f>
        <v>2049.9999999999945</v>
      </c>
    </row>
    <row r="373" spans="1:11" ht="12.75">
      <c r="A373" s="4">
        <f>'Input-Graph'!$K$21+'Input-Graph'!$K$27/'Input-Graph'!A377</f>
        <v>2473275982.4148893</v>
      </c>
      <c r="B373">
        <f>SQRT('Input-Graph'!$K$21/(2*PI()))*'Input-Graph'!$K$27*EXP(J373/(2*'Input-Graph'!$K$21))/('Input-Graph'!A377*A373)</f>
        <v>4259.074967028597</v>
      </c>
      <c r="C373">
        <f t="shared" si="24"/>
        <v>-2332.205113369512</v>
      </c>
      <c r="D373">
        <f>POWER('Input-Graph'!$K$21,1.5)*EXP(J373/(2*'Input-Graph'!$K$21))/(A373*SQRT(2*PI()))</f>
        <v>12805.107027948292</v>
      </c>
      <c r="E373">
        <f t="shared" si="25"/>
        <v>10472.901914578779</v>
      </c>
      <c r="F373" s="6">
        <f>I373*NORMDIST(-I373*SQRT(A373)/'Input-Graph'!$K$21,0,1,1)</f>
        <v>2294.520805604481</v>
      </c>
      <c r="G373" s="6">
        <f>-('Input-Graph'!$K$21*EXP(Intermediate!J373*Intermediate!A373/(2*'Input-Graph'!$K$21*'Input-Graph'!$K$21))/SQRT(2*PI()*Intermediate!A373))</f>
        <v>-14746.875612265369</v>
      </c>
      <c r="H373">
        <f t="shared" si="26"/>
        <v>2279.6220749464883</v>
      </c>
      <c r="I373">
        <f>'Input-Graph'!$K$20-'Input-Graph'!$N$14/Intermediate!K373</f>
        <v>5155.500000000007</v>
      </c>
      <c r="J373">
        <f t="shared" si="23"/>
        <v>-26579180.250000075</v>
      </c>
      <c r="K373">
        <f>('Input-Graph'!$N$5-((2*'Input-Graph'!A377/'Input-Graph'!$N$7)+'Input-Graph'!$N$8))*'Input-Graph'!$N$6</f>
        <v>2047.9999999999948</v>
      </c>
    </row>
    <row r="374" spans="1:11" ht="12.75">
      <c r="A374" s="4">
        <f>'Input-Graph'!$K$21+'Input-Graph'!$K$27/'Input-Graph'!A378</f>
        <v>2471638558.8355393</v>
      </c>
      <c r="B374">
        <f>SQRT('Input-Graph'!$K$21/(2*PI()))*'Input-Graph'!$K$27*EXP(J374/(2*'Input-Graph'!$K$21))/('Input-Graph'!A378*A374)</f>
        <v>4250.591775136034</v>
      </c>
      <c r="C374">
        <f t="shared" si="24"/>
        <v>-2332.205113369512</v>
      </c>
      <c r="D374">
        <f>POWER('Input-Graph'!$K$21,1.5)*EXP(J374/(2*'Input-Graph'!$K$21))/(A374*SQRT(2*PI()))</f>
        <v>12813.590219840855</v>
      </c>
      <c r="E374">
        <f t="shared" si="25"/>
        <v>10481.385106471342</v>
      </c>
      <c r="F374" s="6">
        <f>I374*NORMDIST(-I374*SQRT(A374)/'Input-Graph'!$K$21,0,1,1)</f>
        <v>2294.6139818651063</v>
      </c>
      <c r="G374" s="6">
        <f>-('Input-Graph'!$K$21*EXP(Intermediate!J374*Intermediate!A374/(2*'Input-Graph'!$K$21*'Input-Graph'!$K$21))/SQRT(2*PI()*Intermediate!A374))</f>
        <v>-14751.852787467082</v>
      </c>
      <c r="H374">
        <f t="shared" si="26"/>
        <v>2274.738076005402</v>
      </c>
      <c r="I374">
        <f>'Input-Graph'!$K$20-'Input-Graph'!$N$14/Intermediate!K374</f>
        <v>5155.500000000007</v>
      </c>
      <c r="J374">
        <f t="shared" si="23"/>
        <v>-26579180.250000075</v>
      </c>
      <c r="K374">
        <f>('Input-Graph'!$N$5-((2*'Input-Graph'!A378/'Input-Graph'!$N$7)+'Input-Graph'!$N$8))*'Input-Graph'!$N$6</f>
        <v>2045.9999999999948</v>
      </c>
    </row>
    <row r="375" spans="1:11" ht="12.75">
      <c r="A375" s="4">
        <f>'Input-Graph'!$K$21+'Input-Graph'!$K$27/'Input-Graph'!A379</f>
        <v>2470009798.8730116</v>
      </c>
      <c r="B375">
        <f>SQRT('Input-Graph'!$K$21/(2*PI()))*'Input-Graph'!$K$27*EXP(J375/(2*'Input-Graph'!$K$21))/('Input-Graph'!A379*A375)</f>
        <v>4242.142309576893</v>
      </c>
      <c r="C375">
        <f t="shared" si="24"/>
        <v>-2332.205113369512</v>
      </c>
      <c r="D375">
        <f>POWER('Input-Graph'!$K$21,1.5)*EXP(J375/(2*'Input-Graph'!$K$21))/(A375*SQRT(2*PI()))</f>
        <v>12822.039685399996</v>
      </c>
      <c r="E375">
        <f t="shared" si="25"/>
        <v>10489.834572030482</v>
      </c>
      <c r="F375" s="6">
        <f>I375*NORMDIST(-I375*SQRT(A375)/'Input-Graph'!$K$21,0,1,1)</f>
        <v>2294.7066963382385</v>
      </c>
      <c r="G375" s="6">
        <f>-('Input-Graph'!$K$21*EXP(Intermediate!J375*Intermediate!A375/(2*'Input-Graph'!$K$21*'Input-Graph'!$K$21))/SQRT(2*PI()*Intermediate!A375))</f>
        <v>-14756.808507550002</v>
      </c>
      <c r="H375">
        <f t="shared" si="26"/>
        <v>2269.875070395614</v>
      </c>
      <c r="I375">
        <f>'Input-Graph'!$K$20-'Input-Graph'!$N$14/Intermediate!K375</f>
        <v>5155.500000000007</v>
      </c>
      <c r="J375">
        <f t="shared" si="23"/>
        <v>-26579180.250000075</v>
      </c>
      <c r="K375">
        <f>('Input-Graph'!$N$5-((2*'Input-Graph'!A379/'Input-Graph'!$N$7)+'Input-Graph'!$N$8))*'Input-Graph'!$N$6</f>
        <v>2043.9999999999948</v>
      </c>
    </row>
    <row r="376" spans="1:11" ht="12.75">
      <c r="A376" s="4">
        <f>'Input-Graph'!$K$21+'Input-Graph'!$K$27/'Input-Graph'!A380</f>
        <v>2468389633.949864</v>
      </c>
      <c r="B376">
        <f>SQRT('Input-Graph'!$K$21/(2*PI()))*'Input-Graph'!$K$27*EXP(J376/(2*'Input-Graph'!$K$21))/('Input-Graph'!A380*A376)</f>
        <v>4233.726369623259</v>
      </c>
      <c r="C376">
        <f t="shared" si="24"/>
        <v>-2332.205113369512</v>
      </c>
      <c r="D376">
        <f>POWER('Input-Graph'!$K$21,1.5)*EXP(J376/(2*'Input-Graph'!$K$21))/(A376*SQRT(2*PI()))</f>
        <v>12830.455625353628</v>
      </c>
      <c r="E376">
        <f t="shared" si="25"/>
        <v>10498.250511984115</v>
      </c>
      <c r="F376" s="6">
        <f>I376*NORMDIST(-I376*SQRT(A376)/'Input-Graph'!$K$21,0,1,1)</f>
        <v>2294.7989524631676</v>
      </c>
      <c r="G376" s="6">
        <f>-('Input-Graph'!$K$21*EXP(Intermediate!J376*Intermediate!A376/(2*'Input-Graph'!$K$21*'Input-Graph'!$K$21))/SQRT(2*PI()*Intermediate!A376))</f>
        <v>-14761.74291177666</v>
      </c>
      <c r="H376">
        <f t="shared" si="26"/>
        <v>2265.03292229388</v>
      </c>
      <c r="I376">
        <f>'Input-Graph'!$K$20-'Input-Graph'!$N$14/Intermediate!K376</f>
        <v>5155.500000000007</v>
      </c>
      <c r="J376">
        <f t="shared" si="23"/>
        <v>-26579180.250000075</v>
      </c>
      <c r="K376">
        <f>('Input-Graph'!$N$5-((2*'Input-Graph'!A380/'Input-Graph'!$N$7)+'Input-Graph'!$N$8))*'Input-Graph'!$N$6</f>
        <v>2041.9999999999945</v>
      </c>
    </row>
    <row r="377" spans="1:11" ht="12.75">
      <c r="A377" s="4">
        <f>'Input-Graph'!$K$21+'Input-Graph'!$K$27/'Input-Graph'!A381</f>
        <v>2466777996.2105217</v>
      </c>
      <c r="B377">
        <f>SQRT('Input-Graph'!$K$21/(2*PI()))*'Input-Graph'!$K$27*EXP(J377/(2*'Input-Graph'!$K$21))/('Input-Graph'!A381*A377)</f>
        <v>4225.343756136949</v>
      </c>
      <c r="C377">
        <f t="shared" si="24"/>
        <v>-2332.205113369512</v>
      </c>
      <c r="D377">
        <f>POWER('Input-Graph'!$K$21,1.5)*EXP(J377/(2*'Input-Graph'!$K$21))/(A377*SQRT(2*PI()))</f>
        <v>12838.838238839942</v>
      </c>
      <c r="E377">
        <f t="shared" si="25"/>
        <v>10506.633125470431</v>
      </c>
      <c r="F377" s="6">
        <f>I377*NORMDIST(-I377*SQRT(A377)/'Input-Graph'!$K$21,0,1,1)</f>
        <v>2294.890753644981</v>
      </c>
      <c r="G377" s="6">
        <f>-('Input-Graph'!$K$21*EXP(Intermediate!J377*Intermediate!A377/(2*'Input-Graph'!$K$21*'Input-Graph'!$K$21))/SQRT(2*PI()*Intermediate!A377))</f>
        <v>-14766.65613819934</v>
      </c>
      <c r="H377">
        <f t="shared" si="26"/>
        <v>2260.211497053022</v>
      </c>
      <c r="I377">
        <f>'Input-Graph'!$K$20-'Input-Graph'!$N$14/Intermediate!K377</f>
        <v>5155.500000000007</v>
      </c>
      <c r="J377">
        <f t="shared" si="23"/>
        <v>-26579180.250000075</v>
      </c>
      <c r="K377">
        <f>('Input-Graph'!$N$5-((2*'Input-Graph'!A381/'Input-Graph'!$N$7)+'Input-Graph'!$N$8))*'Input-Graph'!$N$6</f>
        <v>2039.9999999999945</v>
      </c>
    </row>
    <row r="378" spans="1:11" ht="12.75">
      <c r="A378" s="4">
        <f>'Input-Graph'!$K$21+'Input-Graph'!$K$27/'Input-Graph'!A382</f>
        <v>2465174818.5118065</v>
      </c>
      <c r="B378">
        <f>SQRT('Input-Graph'!$K$21/(2*PI()))*'Input-Graph'!$K$27*EXP(J378/(2*'Input-Graph'!$K$21))/('Input-Graph'!A382*A378)</f>
        <v>4216.9942715538045</v>
      </c>
      <c r="C378">
        <f t="shared" si="24"/>
        <v>-2332.205113369512</v>
      </c>
      <c r="D378">
        <f>POWER('Input-Graph'!$K$21,1.5)*EXP(J378/(2*'Input-Graph'!$K$21))/(A378*SQRT(2*PI()))</f>
        <v>12847.187723423085</v>
      </c>
      <c r="E378">
        <f t="shared" si="25"/>
        <v>10514.982610053572</v>
      </c>
      <c r="F378" s="6">
        <f>I378*NORMDIST(-I378*SQRT(A378)/'Input-Graph'!$K$21,0,1,1)</f>
        <v>2294.9821032549858</v>
      </c>
      <c r="G378" s="6">
        <f>-('Input-Graph'!$K$21*EXP(Intermediate!J378*Intermediate!A378/(2*'Input-Graph'!$K$21*'Input-Graph'!$K$21))/SQRT(2*PI()*Intermediate!A378))</f>
        <v>-14771.54832367326</v>
      </c>
      <c r="H378">
        <f t="shared" si="26"/>
        <v>2255.410661189102</v>
      </c>
      <c r="I378">
        <f>'Input-Graph'!$K$20-'Input-Graph'!$N$14/Intermediate!K378</f>
        <v>5155.500000000007</v>
      </c>
      <c r="J378">
        <f t="shared" si="23"/>
        <v>-26579180.250000075</v>
      </c>
      <c r="K378">
        <f>('Input-Graph'!$N$5-((2*'Input-Graph'!A382/'Input-Graph'!$N$7)+'Input-Graph'!$N$8))*'Input-Graph'!$N$6</f>
        <v>2037.9999999999945</v>
      </c>
    </row>
    <row r="379" spans="1:11" ht="12.75">
      <c r="A379" s="4">
        <f>'Input-Graph'!$K$21+'Input-Graph'!$K$27/'Input-Graph'!A383</f>
        <v>2463580034.413608</v>
      </c>
      <c r="B379">
        <f>SQRT('Input-Graph'!$K$21/(2*PI()))*'Input-Graph'!$K$27*EXP(J379/(2*'Input-Graph'!$K$21))/('Input-Graph'!A383*A379)</f>
        <v>4208.677719868175</v>
      </c>
      <c r="C379">
        <f t="shared" si="24"/>
        <v>-2332.205113369512</v>
      </c>
      <c r="D379">
        <f>POWER('Input-Graph'!$K$21,1.5)*EXP(J379/(2*'Input-Graph'!$K$21))/(A379*SQRT(2*PI()))</f>
        <v>12855.504275108717</v>
      </c>
      <c r="E379">
        <f t="shared" si="25"/>
        <v>10523.299161739204</v>
      </c>
      <c r="F379" s="6">
        <f>I379*NORMDIST(-I379*SQRT(A379)/'Input-Graph'!$K$21,0,1,1)</f>
        <v>2295.073004631132</v>
      </c>
      <c r="G379" s="6">
        <f>-('Input-Graph'!$K$21*EXP(Intermediate!J379*Intermediate!A379/(2*'Input-Graph'!$K$21*'Input-Graph'!$K$21))/SQRT(2*PI()*Intermediate!A379))</f>
        <v>-14776.419603869646</v>
      </c>
      <c r="H379">
        <f t="shared" si="26"/>
        <v>2250.630282368864</v>
      </c>
      <c r="I379">
        <f>'Input-Graph'!$K$20-'Input-Graph'!$N$14/Intermediate!K379</f>
        <v>5155.500000000007</v>
      </c>
      <c r="J379">
        <f t="shared" si="23"/>
        <v>-26579180.250000075</v>
      </c>
      <c r="K379">
        <f>('Input-Graph'!$N$5-((2*'Input-Graph'!A383/'Input-Graph'!$N$7)+'Input-Graph'!$N$8))*'Input-Graph'!$N$6</f>
        <v>2035.9999999999945</v>
      </c>
    </row>
    <row r="380" spans="1:11" ht="12.75">
      <c r="A380" s="4">
        <f>'Input-Graph'!$K$21+'Input-Graph'!$K$27/'Input-Graph'!A384</f>
        <v>2461993578.1697083</v>
      </c>
      <c r="B380">
        <f>SQRT('Input-Graph'!$K$21/(2*PI()))*'Input-Graph'!$K$27*EXP(J380/(2*'Input-Graph'!$K$21))/('Input-Graph'!A384*A380)</f>
        <v>4200.393906617578</v>
      </c>
      <c r="C380">
        <f t="shared" si="24"/>
        <v>-2332.205113369512</v>
      </c>
      <c r="D380">
        <f>POWER('Input-Graph'!$K$21,1.5)*EXP(J380/(2*'Input-Graph'!$K$21))/(A380*SQRT(2*PI()))</f>
        <v>12863.788088359313</v>
      </c>
      <c r="E380">
        <f t="shared" si="25"/>
        <v>10531.5829749898</v>
      </c>
      <c r="F380" s="6">
        <f>I380*NORMDIST(-I380*SQRT(A380)/'Input-Graph'!$K$21,0,1,1)</f>
        <v>2295.163461078423</v>
      </c>
      <c r="G380" s="6">
        <f>-('Input-Graph'!$K$21*EXP(Intermediate!J380*Intermediate!A380/(2*'Input-Graph'!$K$21*'Input-Graph'!$K$21))/SQRT(2*PI()*Intermediate!A380))</f>
        <v>-14781.270113288558</v>
      </c>
      <c r="H380">
        <f t="shared" si="26"/>
        <v>2245.8702293972437</v>
      </c>
      <c r="I380">
        <f>'Input-Graph'!$K$20-'Input-Graph'!$N$14/Intermediate!K380</f>
        <v>5155.500000000007</v>
      </c>
      <c r="J380">
        <f t="shared" si="23"/>
        <v>-26579180.250000075</v>
      </c>
      <c r="K380">
        <f>('Input-Graph'!$N$5-((2*'Input-Graph'!A384/'Input-Graph'!$N$7)+'Input-Graph'!$N$8))*'Input-Graph'!$N$6</f>
        <v>2033.9999999999945</v>
      </c>
    </row>
    <row r="381" spans="1:11" ht="12.75">
      <c r="A381" s="4">
        <f>'Input-Graph'!$K$21+'Input-Graph'!$K$27/'Input-Graph'!A385</f>
        <v>2460415384.7187457</v>
      </c>
      <c r="B381">
        <f>SQRT('Input-Graph'!$K$21/(2*PI()))*'Input-Graph'!$K$27*EXP(J381/(2*'Input-Graph'!$K$21))/('Input-Graph'!A385*A381)</f>
        <v>4192.142638867542</v>
      </c>
      <c r="C381">
        <f t="shared" si="24"/>
        <v>-2332.205113369512</v>
      </c>
      <c r="D381">
        <f>POWER('Input-Graph'!$K$21,1.5)*EXP(J381/(2*'Input-Graph'!$K$21))/(A381*SQRT(2*PI()))</f>
        <v>12872.039356109346</v>
      </c>
      <c r="E381">
        <f t="shared" si="25"/>
        <v>10539.834242739835</v>
      </c>
      <c r="F381" s="6">
        <f>I381*NORMDIST(-I381*SQRT(A381)/'Input-Graph'!$K$21,0,1,1)</f>
        <v>2295.2534758693223</v>
      </c>
      <c r="G381" s="6">
        <f>-('Input-Graph'!$K$21*EXP(Intermediate!J381*Intermediate!A381/(2*'Input-Graph'!$K$21*'Input-Graph'!$K$21))/SQRT(2*PI()*Intermediate!A381))</f>
        <v>-14786.099985271594</v>
      </c>
      <c r="H381">
        <f t="shared" si="26"/>
        <v>2241.1303722051052</v>
      </c>
      <c r="I381">
        <f>'Input-Graph'!$K$20-'Input-Graph'!$N$14/Intermediate!K381</f>
        <v>5155.500000000007</v>
      </c>
      <c r="J381">
        <f t="shared" si="23"/>
        <v>-26579180.250000075</v>
      </c>
      <c r="K381">
        <f>('Input-Graph'!$N$5-((2*'Input-Graph'!A385/'Input-Graph'!$N$7)+'Input-Graph'!$N$8))*'Input-Graph'!$N$6</f>
        <v>2031.9999999999943</v>
      </c>
    </row>
    <row r="382" spans="1:11" ht="12.75">
      <c r="A382" s="4">
        <f>'Input-Graph'!$K$21+'Input-Graph'!$K$27/'Input-Graph'!A386</f>
        <v>2458845389.6753206</v>
      </c>
      <c r="B382">
        <f>SQRT('Input-Graph'!$K$21/(2*PI()))*'Input-Graph'!$K$27*EXP(J382/(2*'Input-Graph'!$K$21))/('Input-Graph'!A386*A382)</f>
        <v>4183.923725196627</v>
      </c>
      <c r="C382">
        <f t="shared" si="24"/>
        <v>-2332.205113369512</v>
      </c>
      <c r="D382">
        <f>POWER('Input-Graph'!$K$21,1.5)*EXP(J382/(2*'Input-Graph'!$K$21))/(A382*SQRT(2*PI()))</f>
        <v>12880.258269780259</v>
      </c>
      <c r="E382">
        <f t="shared" si="25"/>
        <v>10548.053156410748</v>
      </c>
      <c r="F382" s="6">
        <f>I382*NORMDIST(-I382*SQRT(A382)/'Input-Graph'!$K$21,0,1,1)</f>
        <v>2295.343052244157</v>
      </c>
      <c r="G382" s="6">
        <f>-('Input-Graph'!$K$21*EXP(Intermediate!J382*Intermediate!A382/(2*'Input-Graph'!$K$21*'Input-Graph'!$K$21))/SQRT(2*PI()*Intermediate!A382))</f>
        <v>-14790.909352014414</v>
      </c>
      <c r="H382">
        <f t="shared" si="26"/>
        <v>2236.4105818371154</v>
      </c>
      <c r="I382">
        <f>'Input-Graph'!$K$20-'Input-Graph'!$N$14/Intermediate!K382</f>
        <v>5155.500000000007</v>
      </c>
      <c r="J382">
        <f t="shared" si="23"/>
        <v>-26579180.250000075</v>
      </c>
      <c r="K382">
        <f>('Input-Graph'!$N$5-((2*'Input-Graph'!A386/'Input-Graph'!$N$7)+'Input-Graph'!$N$8))*'Input-Graph'!$N$6</f>
        <v>2029.9999999999943</v>
      </c>
    </row>
    <row r="383" spans="1:11" ht="12.75">
      <c r="A383" s="4">
        <f>'Input-Graph'!$K$21+'Input-Graph'!$K$27/'Input-Graph'!A387</f>
        <v>2457283529.3212395</v>
      </c>
      <c r="B383">
        <f>SQRT('Input-Graph'!$K$21/(2*PI()))*'Input-Graph'!$K$27*EXP(J383/(2*'Input-Graph'!$K$21))/('Input-Graph'!A387*A383)</f>
        <v>4175.736975681624</v>
      </c>
      <c r="C383">
        <f t="shared" si="24"/>
        <v>-2332.205113369512</v>
      </c>
      <c r="D383">
        <f>POWER('Input-Graph'!$K$21,1.5)*EXP(J383/(2*'Input-Graph'!$K$21))/(A383*SQRT(2*PI()))</f>
        <v>12888.445019295263</v>
      </c>
      <c r="E383">
        <f t="shared" si="25"/>
        <v>10556.239905925751</v>
      </c>
      <c r="F383" s="6">
        <f>I383*NORMDIST(-I383*SQRT(A383)/'Input-Graph'!$K$21,0,1,1)</f>
        <v>2295.43219341151</v>
      </c>
      <c r="G383" s="6">
        <f>-('Input-Graph'!$K$21*EXP(Intermediate!J383*Intermediate!A383/(2*'Input-Graph'!$K$21*'Input-Graph'!$K$21))/SQRT(2*PI()*Intermediate!A383))</f>
        <v>-14795.698344579116</v>
      </c>
      <c r="H383">
        <f t="shared" si="26"/>
        <v>2231.7107304397687</v>
      </c>
      <c r="I383">
        <f>'Input-Graph'!$K$20-'Input-Graph'!$N$14/Intermediate!K383</f>
        <v>5155.500000000007</v>
      </c>
      <c r="J383">
        <f t="shared" si="23"/>
        <v>-26579180.250000075</v>
      </c>
      <c r="K383">
        <f>('Input-Graph'!$N$5-((2*'Input-Graph'!A387/'Input-Graph'!$N$7)+'Input-Graph'!$N$8))*'Input-Graph'!$N$6</f>
        <v>2027.9999999999945</v>
      </c>
    </row>
    <row r="384" spans="1:11" ht="12.75">
      <c r="A384" s="4">
        <f>'Input-Graph'!$K$21+'Input-Graph'!$K$27/'Input-Graph'!A388</f>
        <v>2455729740.5968947</v>
      </c>
      <c r="B384">
        <f>SQRT('Input-Graph'!$K$21/(2*PI()))*'Input-Graph'!$K$27*EXP(J384/(2*'Input-Graph'!$K$21))/('Input-Graph'!A388*A384)</f>
        <v>4167.582201882923</v>
      </c>
      <c r="C384">
        <f t="shared" si="24"/>
        <v>-2332.205113369512</v>
      </c>
      <c r="D384">
        <f>POWER('Input-Graph'!$K$21,1.5)*EXP(J384/(2*'Input-Graph'!$K$21))/(A384*SQRT(2*PI()))</f>
        <v>12896.599793093967</v>
      </c>
      <c r="E384">
        <f t="shared" si="25"/>
        <v>10564.394679724453</v>
      </c>
      <c r="F384" s="6">
        <f>I384*NORMDIST(-I384*SQRT(A384)/'Input-Graph'!$K$21,0,1,1)</f>
        <v>2295.520902548611</v>
      </c>
      <c r="G384" s="6">
        <f>-('Input-Graph'!$K$21*EXP(Intermediate!J384*Intermediate!A384/(2*'Input-Graph'!$K$21*'Input-Graph'!$K$21))/SQRT(2*PI()*Intermediate!A384))</f>
        <v>-14800.467092906412</v>
      </c>
      <c r="H384">
        <f t="shared" si="26"/>
        <v>2227.030691249576</v>
      </c>
      <c r="I384">
        <f>'Input-Graph'!$K$20-'Input-Graph'!$N$14/Intermediate!K384</f>
        <v>5155.500000000007</v>
      </c>
      <c r="J384">
        <f t="shared" si="23"/>
        <v>-26579180.250000075</v>
      </c>
      <c r="K384">
        <f>('Input-Graph'!$N$5-((2*'Input-Graph'!A388/'Input-Graph'!$N$7)+'Input-Graph'!$N$8))*'Input-Graph'!$N$6</f>
        <v>2025.9999999999945</v>
      </c>
    </row>
    <row r="385" spans="1:11" ht="12.75">
      <c r="A385" s="4">
        <f>'Input-Graph'!$K$21+'Input-Graph'!$K$27/'Input-Graph'!A389</f>
        <v>2454183961.092779</v>
      </c>
      <c r="B385">
        <f>SQRT('Input-Graph'!$K$21/(2*PI()))*'Input-Graph'!$K$27*EXP(J385/(2*'Input-Graph'!$K$21))/('Input-Graph'!A389*A385)</f>
        <v>4159.459216830053</v>
      </c>
      <c r="C385">
        <f t="shared" si="24"/>
        <v>-2332.205113369512</v>
      </c>
      <c r="D385">
        <f>POWER('Input-Graph'!$K$21,1.5)*EXP(J385/(2*'Input-Graph'!$K$21))/(A385*SQRT(2*PI()))</f>
        <v>12904.722778146835</v>
      </c>
      <c r="E385">
        <f t="shared" si="25"/>
        <v>10572.517664777322</v>
      </c>
      <c r="F385" s="6">
        <f>I385*NORMDIST(-I385*SQRT(A385)/'Input-Graph'!$K$21,0,1,1)</f>
        <v>2295.609182801718</v>
      </c>
      <c r="G385" s="6">
        <f>-('Input-Graph'!$K$21*EXP(Intermediate!J385*Intermediate!A385/(2*'Input-Graph'!$K$21*'Input-Graph'!$K$21))/SQRT(2*PI()*Intermediate!A385))</f>
        <v>-14805.215725827698</v>
      </c>
      <c r="H385">
        <f t="shared" si="26"/>
        <v>2222.370338581395</v>
      </c>
      <c r="I385">
        <f>'Input-Graph'!$K$20-'Input-Graph'!$N$14/Intermediate!K385</f>
        <v>5155.500000000007</v>
      </c>
      <c r="J385">
        <f t="shared" si="23"/>
        <v>-26579180.250000075</v>
      </c>
      <c r="K385">
        <f>('Input-Graph'!$N$5-((2*'Input-Graph'!A389/'Input-Graph'!$N$7)+'Input-Graph'!$N$8))*'Input-Graph'!$N$6</f>
        <v>2023.9999999999945</v>
      </c>
    </row>
    <row r="386" spans="1:11" ht="12.75">
      <c r="A386" s="4">
        <f>'Input-Graph'!$K$21+'Input-Graph'!$K$27/'Input-Graph'!A390</f>
        <v>2452646129.0411267</v>
      </c>
      <c r="B386">
        <f>SQRT('Input-Graph'!$K$21/(2*PI()))*'Input-Graph'!$K$27*EXP(J386/(2*'Input-Graph'!$K$21))/('Input-Graph'!A390*A386)</f>
        <v>4151.3678350074015</v>
      </c>
      <c r="C386">
        <f t="shared" si="24"/>
        <v>-2332.205113369512</v>
      </c>
      <c r="D386">
        <f>POWER('Input-Graph'!$K$21,1.5)*EXP(J386/(2*'Input-Graph'!$K$21))/(A386*SQRT(2*PI()))</f>
        <v>12912.814159969488</v>
      </c>
      <c r="E386">
        <f t="shared" si="25"/>
        <v>10580.609046599977</v>
      </c>
      <c r="F386" s="6">
        <f>I386*NORMDIST(-I386*SQRT(A386)/'Input-Graph'!$K$21,0,1,1)</f>
        <v>2295.697037286497</v>
      </c>
      <c r="G386" s="6">
        <f>-('Input-Graph'!$K$21*EXP(Intermediate!J386*Intermediate!A386/(2*'Input-Graph'!$K$21*'Input-Graph'!$K$21))/SQRT(2*PI()*Intermediate!A386))</f>
        <v>-14809.94437107693</v>
      </c>
      <c r="H386">
        <f t="shared" si="26"/>
        <v>2217.7295478169435</v>
      </c>
      <c r="I386">
        <f>'Input-Graph'!$K$20-'Input-Graph'!$N$14/Intermediate!K386</f>
        <v>5155.500000000007</v>
      </c>
      <c r="J386">
        <f t="shared" si="23"/>
        <v>-26579180.250000075</v>
      </c>
      <c r="K386">
        <f>('Input-Graph'!$N$5-((2*'Input-Graph'!A390/'Input-Graph'!$N$7)+'Input-Graph'!$N$8))*'Input-Graph'!$N$6</f>
        <v>2021.999999999994</v>
      </c>
    </row>
    <row r="387" spans="1:11" ht="12.75">
      <c r="A387" s="4">
        <f>'Input-Graph'!$K$21+'Input-Graph'!$K$27/'Input-Graph'!A391</f>
        <v>2451116183.3076878</v>
      </c>
      <c r="B387">
        <f>SQRT('Input-Graph'!$K$21/(2*PI()))*'Input-Graph'!$K$27*EXP(J387/(2*'Input-Graph'!$K$21))/('Input-Graph'!A391*A387)</f>
        <v>4143.307872340078</v>
      </c>
      <c r="C387">
        <f t="shared" si="24"/>
        <v>-2332.205113369512</v>
      </c>
      <c r="D387">
        <f>POWER('Input-Graph'!$K$21,1.5)*EXP(J387/(2*'Input-Graph'!$K$21))/(A387*SQRT(2*PI()))</f>
        <v>12920.874122636815</v>
      </c>
      <c r="E387">
        <f t="shared" si="25"/>
        <v>10588.669009267302</v>
      </c>
      <c r="F387" s="6">
        <f>I387*NORMDIST(-I387*SQRT(A387)/'Input-Graph'!$K$21,0,1,1)</f>
        <v>2295.784469088394</v>
      </c>
      <c r="G387" s="6">
        <f>-('Input-Graph'!$K$21*EXP(Intermediate!J387*Intermediate!A387/(2*'Input-Graph'!$K$21*'Input-Graph'!$K$21))/SQRT(2*PI()*Intermediate!A387))</f>
        <v>-14814.653155302356</v>
      </c>
      <c r="H387">
        <f t="shared" si="26"/>
        <v>2213.1081953934154</v>
      </c>
      <c r="I387">
        <f>'Input-Graph'!$K$20-'Input-Graph'!$N$14/Intermediate!K387</f>
        <v>5155.500000000007</v>
      </c>
      <c r="J387">
        <f aca="true" t="shared" si="27" ref="J387:J450">-I387*I387</f>
        <v>-26579180.250000075</v>
      </c>
      <c r="K387">
        <f>('Input-Graph'!$N$5-((2*'Input-Graph'!A391/'Input-Graph'!$N$7)+'Input-Graph'!$N$8))*'Input-Graph'!$N$6</f>
        <v>2019.9999999999943</v>
      </c>
    </row>
    <row r="388" spans="1:11" ht="12.75">
      <c r="A388" s="4">
        <f>'Input-Graph'!$K$21+'Input-Graph'!$K$27/'Input-Graph'!A392</f>
        <v>2449594063.3836274</v>
      </c>
      <c r="B388">
        <f>SQRT('Input-Graph'!$K$21/(2*PI()))*'Input-Graph'!$K$27*EXP(J388/(2*'Input-Graph'!$K$21))/('Input-Graph'!A392*A388)</f>
        <v>4135.279146179964</v>
      </c>
      <c r="C388">
        <f t="shared" si="24"/>
        <v>-2332.205113369512</v>
      </c>
      <c r="D388">
        <f>POWER('Input-Graph'!$K$21,1.5)*EXP(J388/(2*'Input-Graph'!$K$21))/(A388*SQRT(2*PI()))</f>
        <v>12928.902848796924</v>
      </c>
      <c r="E388">
        <f t="shared" si="25"/>
        <v>10596.697735427413</v>
      </c>
      <c r="F388" s="6">
        <f>I388*NORMDIST(-I388*SQRT(A388)/'Input-Graph'!$K$21,0,1,1)</f>
        <v>2295.871481262999</v>
      </c>
      <c r="G388" s="6">
        <f>-('Input-Graph'!$K$21*EXP(Intermediate!J388*Intermediate!A388/(2*'Input-Graph'!$K$21*'Input-Graph'!$K$21))/SQRT(2*PI()*Intermediate!A388))</f>
        <v>-14819.342204078102</v>
      </c>
      <c r="H388">
        <f t="shared" si="26"/>
        <v>2208.5061587922737</v>
      </c>
      <c r="I388">
        <f>'Input-Graph'!$K$20-'Input-Graph'!$N$14/Intermediate!K388</f>
        <v>5155.500000000007</v>
      </c>
      <c r="J388">
        <f t="shared" si="27"/>
        <v>-26579180.250000075</v>
      </c>
      <c r="K388">
        <f>('Input-Graph'!$N$5-((2*'Input-Graph'!A392/'Input-Graph'!$N$7)+'Input-Graph'!$N$8))*'Input-Graph'!$N$6</f>
        <v>2017.9999999999943</v>
      </c>
    </row>
    <row r="389" spans="1:11" ht="12.75">
      <c r="A389" s="4">
        <f>'Input-Graph'!$K$21+'Input-Graph'!$K$27/'Input-Graph'!A393</f>
        <v>2448079709.377547</v>
      </c>
      <c r="B389">
        <f>SQRT('Input-Graph'!$K$21/(2*PI()))*'Input-Graph'!$K$27*EXP(J389/(2*'Input-Graph'!$K$21))/('Input-Graph'!A393*A389)</f>
        <v>4127.2814752919185</v>
      </c>
      <c r="C389">
        <f t="shared" si="24"/>
        <v>-2332.205113369512</v>
      </c>
      <c r="D389">
        <f>POWER('Input-Graph'!$K$21,1.5)*EXP(J389/(2*'Input-Graph'!$K$21))/(A389*SQRT(2*PI()))</f>
        <v>12936.90051968497</v>
      </c>
      <c r="E389">
        <f t="shared" si="25"/>
        <v>10604.695406315459</v>
      </c>
      <c r="F389" s="6">
        <f>I389*NORMDIST(-I389*SQRT(A389)/'Input-Graph'!$K$21,0,1,1)</f>
        <v>2295.958076836413</v>
      </c>
      <c r="G389" s="6">
        <f>-('Input-Graph'!$K$21*EXP(Intermediate!J389*Intermediate!A389/(2*'Input-Graph'!$K$21*'Input-Graph'!$K$21))/SQRT(2*PI()*Intermediate!A389))</f>
        <v>-14824.011641915615</v>
      </c>
      <c r="H389">
        <f t="shared" si="26"/>
        <v>2203.9233165281767</v>
      </c>
      <c r="I389">
        <f>'Input-Graph'!$K$20-'Input-Graph'!$N$14/Intermediate!K389</f>
        <v>5155.500000000007</v>
      </c>
      <c r="J389">
        <f t="shared" si="27"/>
        <v>-26579180.250000075</v>
      </c>
      <c r="K389">
        <f>('Input-Graph'!$N$5-((2*'Input-Graph'!A393/'Input-Graph'!$N$7)+'Input-Graph'!$N$8))*'Input-Graph'!$N$6</f>
        <v>2015.9999999999943</v>
      </c>
    </row>
    <row r="390" spans="1:11" ht="12.75">
      <c r="A390" s="4">
        <f>'Input-Graph'!$K$21+'Input-Graph'!$K$27/'Input-Graph'!A394</f>
        <v>2446573062.0076294</v>
      </c>
      <c r="B390">
        <f>SQRT('Input-Graph'!$K$21/(2*PI()))*'Input-Graph'!$K$27*EXP(J390/(2*'Input-Graph'!$K$21))/('Input-Graph'!A394*A390)</f>
        <v>4119.314679840132</v>
      </c>
      <c r="C390">
        <f t="shared" si="24"/>
        <v>-2332.205113369512</v>
      </c>
      <c r="D390">
        <f>POWER('Input-Graph'!$K$21,1.5)*EXP(J390/(2*'Input-Graph'!$K$21))/(A390*SQRT(2*PI()))</f>
        <v>12944.867315136757</v>
      </c>
      <c r="E390">
        <f t="shared" si="25"/>
        <v>10612.662201767245</v>
      </c>
      <c r="F390" s="6">
        <f>I390*NORMDIST(-I390*SQRT(A390)/'Input-Graph'!$K$21,0,1,1)</f>
        <v>2296.0442588055985</v>
      </c>
      <c r="G390" s="6">
        <f>-('Input-Graph'!$K$21*EXP(Intermediate!J390*Intermediate!A390/(2*'Input-Graph'!$K$21*'Input-Graph'!$K$21))/SQRT(2*PI()*Intermediate!A390))</f>
        <v>-14828.661592274932</v>
      </c>
      <c r="H390">
        <f t="shared" si="26"/>
        <v>2199.3595481380453</v>
      </c>
      <c r="I390">
        <f>'Input-Graph'!$K$20-'Input-Graph'!$N$14/Intermediate!K390</f>
        <v>5155.500000000007</v>
      </c>
      <c r="J390">
        <f t="shared" si="27"/>
        <v>-26579180.250000075</v>
      </c>
      <c r="K390">
        <f>('Input-Graph'!$N$5-((2*'Input-Graph'!A394/'Input-Graph'!$N$7)+'Input-Graph'!$N$8))*'Input-Graph'!$N$6</f>
        <v>2013.9999999999943</v>
      </c>
    </row>
    <row r="391" spans="1:11" ht="12.75">
      <c r="A391" s="4">
        <f>'Input-Graph'!$K$21+'Input-Graph'!$K$27/'Input-Graph'!A395</f>
        <v>2445074062.5939045</v>
      </c>
      <c r="B391">
        <f>SQRT('Input-Graph'!$K$21/(2*PI()))*'Input-Graph'!$K$27*EXP(J391/(2*'Input-Graph'!$K$21))/('Input-Graph'!A395*A391)</f>
        <v>4111.378581374652</v>
      </c>
      <c r="C391">
        <f t="shared" si="24"/>
        <v>-2332.205113369512</v>
      </c>
      <c r="D391">
        <f>POWER('Input-Graph'!$K$21,1.5)*EXP(J391/(2*'Input-Graph'!$K$21))/(A391*SQRT(2*PI()))</f>
        <v>12952.803413602236</v>
      </c>
      <c r="E391">
        <f t="shared" si="25"/>
        <v>10620.598300232723</v>
      </c>
      <c r="F391" s="6">
        <f>I391*NORMDIST(-I391*SQRT(A391)/'Input-Graph'!$K$21,0,1,1)</f>
        <v>2296.1300301387328</v>
      </c>
      <c r="G391" s="6">
        <f>-('Input-Graph'!$K$21*EXP(Intermediate!J391*Intermediate!A391/(2*'Input-Graph'!$K$21*'Input-Graph'!$K$21))/SQRT(2*PI()*Intermediate!A391))</f>
        <v>-14833.292177575844</v>
      </c>
      <c r="H391">
        <f t="shared" si="26"/>
        <v>2194.8147341702643</v>
      </c>
      <c r="I391">
        <f>'Input-Graph'!$K$20-'Input-Graph'!$N$14/Intermediate!K391</f>
        <v>5155.500000000007</v>
      </c>
      <c r="J391">
        <f t="shared" si="27"/>
        <v>-26579180.250000075</v>
      </c>
      <c r="K391">
        <f>('Input-Graph'!$N$5-((2*'Input-Graph'!A395/'Input-Graph'!$N$7)+'Input-Graph'!$N$8))*'Input-Graph'!$N$6</f>
        <v>2011.999999999994</v>
      </c>
    </row>
    <row r="392" spans="1:11" ht="12.75">
      <c r="A392" s="4">
        <f>'Input-Graph'!$K$21+'Input-Graph'!$K$27/'Input-Graph'!A396</f>
        <v>2443582653.0506287</v>
      </c>
      <c r="B392">
        <f>SQRT('Input-Graph'!$K$21/(2*PI()))*'Input-Graph'!$K$27*EXP(J392/(2*'Input-Graph'!$K$21))/('Input-Graph'!A396*A392)</f>
        <v>4103.473002818058</v>
      </c>
      <c r="C392">
        <f t="shared" si="24"/>
        <v>-2332.205113369512</v>
      </c>
      <c r="D392">
        <f>POWER('Input-Graph'!$K$21,1.5)*EXP(J392/(2*'Input-Graph'!$K$21))/(A392*SQRT(2*PI()))</f>
        <v>12960.70899215883</v>
      </c>
      <c r="E392">
        <f t="shared" si="25"/>
        <v>10628.503878789317</v>
      </c>
      <c r="F392" s="6">
        <f>I392*NORMDIST(-I392*SQRT(A392)/'Input-Graph'!$K$21,0,1,1)</f>
        <v>2296.215393775555</v>
      </c>
      <c r="G392" s="6">
        <f>-('Input-Graph'!$K$21*EXP(Intermediate!J392*Intermediate!A392/(2*'Input-Graph'!$K$21*'Input-Graph'!$K$21))/SQRT(2*PI()*Intermediate!A392))</f>
        <v>-14837.903519208881</v>
      </c>
      <c r="H392">
        <f t="shared" si="26"/>
        <v>2190.28875617405</v>
      </c>
      <c r="I392">
        <f>'Input-Graph'!$K$20-'Input-Graph'!$N$14/Intermediate!K392</f>
        <v>5155.500000000007</v>
      </c>
      <c r="J392">
        <f t="shared" si="27"/>
        <v>-26579180.250000075</v>
      </c>
      <c r="K392">
        <f>('Input-Graph'!$N$5-((2*'Input-Graph'!A396/'Input-Graph'!$N$7)+'Input-Graph'!$N$8))*'Input-Graph'!$N$6</f>
        <v>2009.999999999994</v>
      </c>
    </row>
    <row r="393" spans="1:11" ht="12.75">
      <c r="A393" s="4">
        <f>'Input-Graph'!$K$21+'Input-Graph'!$K$27/'Input-Graph'!A397</f>
        <v>2442098775.8787837</v>
      </c>
      <c r="B393">
        <f>SQRT('Input-Graph'!$K$21/(2*PI()))*'Input-Graph'!$K$27*EXP(J393/(2*'Input-Graph'!$K$21))/('Input-Graph'!A397*A393)</f>
        <v>4095.5977684522936</v>
      </c>
      <c r="C393">
        <f t="shared" si="24"/>
        <v>-2332.205113369512</v>
      </c>
      <c r="D393">
        <f>POWER('Input-Graph'!$K$21,1.5)*EXP(J393/(2*'Input-Graph'!$K$21))/(A393*SQRT(2*PI()))</f>
        <v>12968.584226524596</v>
      </c>
      <c r="E393">
        <f t="shared" si="25"/>
        <v>10636.379113155082</v>
      </c>
      <c r="F393" s="6">
        <f>I393*NORMDIST(-I393*SQRT(A393)/'Input-Graph'!$K$21,0,1,1)</f>
        <v>2296.3003526277075</v>
      </c>
      <c r="G393" s="6">
        <f>-('Input-Graph'!$K$21*EXP(Intermediate!J393*Intermediate!A393/(2*'Input-Graph'!$K$21*'Input-Graph'!$K$21))/SQRT(2*PI()*Intermediate!A393))</f>
        <v>-14842.49573754618</v>
      </c>
      <c r="H393">
        <f t="shared" si="26"/>
        <v>2185.7814966889036</v>
      </c>
      <c r="I393">
        <f>'Input-Graph'!$K$20-'Input-Graph'!$N$14/Intermediate!K393</f>
        <v>5155.500000000007</v>
      </c>
      <c r="J393">
        <f t="shared" si="27"/>
        <v>-26579180.250000075</v>
      </c>
      <c r="K393">
        <f>('Input-Graph'!$N$5-((2*'Input-Graph'!A397/'Input-Graph'!$N$7)+'Input-Graph'!$N$8))*'Input-Graph'!$N$6</f>
        <v>2007.999999999994</v>
      </c>
    </row>
    <row r="394" spans="1:11" ht="12.75">
      <c r="A394" s="4">
        <f>'Input-Graph'!$K$21+'Input-Graph'!$K$27/'Input-Graph'!A398</f>
        <v>2440622374.1586857</v>
      </c>
      <c r="B394">
        <f>SQRT('Input-Graph'!$K$21/(2*PI()))*'Input-Graph'!$K$27*EXP(J394/(2*'Input-Graph'!$K$21))/('Input-Graph'!A398*A394)</f>
        <v>4087.7527039056445</v>
      </c>
      <c r="C394">
        <f t="shared" si="24"/>
        <v>-2332.205113369512</v>
      </c>
      <c r="D394">
        <f>POWER('Input-Graph'!$K$21,1.5)*EXP(J394/(2*'Input-Graph'!$K$21))/(A394*SQRT(2*PI()))</f>
        <v>12976.429291071247</v>
      </c>
      <c r="E394">
        <f t="shared" si="25"/>
        <v>10644.224177701733</v>
      </c>
      <c r="F394" s="6">
        <f>I394*NORMDIST(-I394*SQRT(A394)/'Input-Graph'!$K$21,0,1,1)</f>
        <v>2296.384909579067</v>
      </c>
      <c r="G394" s="6">
        <f>-('Input-Graph'!$K$21*EXP(Intermediate!J394*Intermediate!A394/(2*'Input-Graph'!$K$21*'Input-Graph'!$K$21))/SQRT(2*PI()*Intermediate!A394))</f>
        <v>-14847.068951952206</v>
      </c>
      <c r="H394">
        <f t="shared" si="26"/>
        <v>2181.29283923424</v>
      </c>
      <c r="I394">
        <f>'Input-Graph'!$K$20-'Input-Graph'!$N$14/Intermediate!K394</f>
        <v>5155.500000000007</v>
      </c>
      <c r="J394">
        <f t="shared" si="27"/>
        <v>-26579180.250000075</v>
      </c>
      <c r="K394">
        <f>('Input-Graph'!$N$5-((2*'Input-Graph'!A398/'Input-Graph'!$N$7)+'Input-Graph'!$N$8))*'Input-Graph'!$N$6</f>
        <v>2005.999999999994</v>
      </c>
    </row>
    <row r="395" spans="1:11" ht="12.75">
      <c r="A395" s="4">
        <f>'Input-Graph'!$K$21+'Input-Graph'!$K$27/'Input-Graph'!A399</f>
        <v>2439153391.5427094</v>
      </c>
      <c r="B395">
        <f>SQRT('Input-Graph'!$K$21/(2*PI()))*'Input-Graph'!$K$27*EXP(J395/(2*'Input-Graph'!$K$21))/('Input-Graph'!A399*A395)</f>
        <v>4079.937636139866</v>
      </c>
      <c r="C395">
        <f t="shared" si="24"/>
        <v>-2332.205113369512</v>
      </c>
      <c r="D395">
        <f>POWER('Input-Graph'!$K$21,1.5)*EXP(J395/(2*'Input-Graph'!$K$21))/(A395*SQRT(2*PI()))</f>
        <v>12984.244358837022</v>
      </c>
      <c r="E395">
        <f t="shared" si="25"/>
        <v>10652.03924546751</v>
      </c>
      <c r="F395" s="6">
        <f>I395*NORMDIST(-I395*SQRT(A395)/'Input-Graph'!$K$21,0,1,1)</f>
        <v>2296.469067486082</v>
      </c>
      <c r="G395" s="6">
        <f>-('Input-Graph'!$K$21*EXP(Intermediate!J395*Intermediate!A395/(2*'Input-Graph'!$K$21*'Input-Graph'!$K$21))/SQRT(2*PI()*Intermediate!A395))</f>
        <v>-14851.623280794332</v>
      </c>
      <c r="H395">
        <f t="shared" si="26"/>
        <v>2176.8226682991244</v>
      </c>
      <c r="I395">
        <f>'Input-Graph'!$K$20-'Input-Graph'!$N$14/Intermediate!K395</f>
        <v>5155.500000000007</v>
      </c>
      <c r="J395">
        <f t="shared" si="27"/>
        <v>-26579180.250000075</v>
      </c>
      <c r="K395">
        <f>('Input-Graph'!$N$5-((2*'Input-Graph'!A399/'Input-Graph'!$N$7)+'Input-Graph'!$N$8))*'Input-Graph'!$N$6</f>
        <v>2003.9999999999943</v>
      </c>
    </row>
    <row r="396" spans="1:11" ht="12.75">
      <c r="A396" s="4">
        <f>'Input-Graph'!$K$21+'Input-Graph'!$K$27/'Input-Graph'!A400</f>
        <v>2437691772.248116</v>
      </c>
      <c r="B396">
        <f>SQRT('Input-Graph'!$K$21/(2*PI()))*'Input-Graph'!$K$27*EXP(J396/(2*'Input-Graph'!$K$21))/('Input-Graph'!A400*A396)</f>
        <v>4072.1523934374686</v>
      </c>
      <c r="C396">
        <f t="shared" si="24"/>
        <v>-2332.205113369512</v>
      </c>
      <c r="D396">
        <f>POWER('Input-Graph'!$K$21,1.5)*EXP(J396/(2*'Input-Graph'!$K$21))/(A396*SQRT(2*PI()))</f>
        <v>12992.029601539421</v>
      </c>
      <c r="E396">
        <f t="shared" si="25"/>
        <v>10659.82448816991</v>
      </c>
      <c r="F396" s="6">
        <f>I396*NORMDIST(-I396*SQRT(A396)/'Input-Graph'!$K$21,0,1,1)</f>
        <v>2296.5528291780956</v>
      </c>
      <c r="G396" s="6">
        <f>-('Input-Graph'!$K$21*EXP(Intermediate!J396*Intermediate!A396/(2*'Input-Graph'!$K$21*'Input-Graph'!$K$21))/SQRT(2*PI()*Intermediate!A396))</f>
        <v>-14856.15884145331</v>
      </c>
      <c r="H396">
        <f t="shared" si="26"/>
        <v>2172.370869332164</v>
      </c>
      <c r="I396">
        <f>'Input-Graph'!$K$20-'Input-Graph'!$N$14/Intermediate!K396</f>
        <v>5155.500000000007</v>
      </c>
      <c r="J396">
        <f t="shared" si="27"/>
        <v>-26579180.250000075</v>
      </c>
      <c r="K396">
        <f>('Input-Graph'!$N$5-((2*'Input-Graph'!A400/'Input-Graph'!$N$7)+'Input-Graph'!$N$8))*'Input-Graph'!$N$6</f>
        <v>2001.9999999999939</v>
      </c>
    </row>
    <row r="397" spans="1:11" ht="12.75">
      <c r="A397" s="4">
        <f>'Input-Graph'!$K$21+'Input-Graph'!$K$27/'Input-Graph'!A401</f>
        <v>2436237461.0499954</v>
      </c>
      <c r="B397">
        <f>SQRT('Input-Graph'!$K$21/(2*PI()))*'Input-Graph'!$K$27*EXP(J397/(2*'Input-Graph'!$K$21))/('Input-Graph'!A401*A397)</f>
        <v>4064.396805389132</v>
      </c>
      <c r="C397">
        <f t="shared" si="24"/>
        <v>-2332.205113369512</v>
      </c>
      <c r="D397">
        <f>POWER('Input-Graph'!$K$21,1.5)*EXP(J397/(2*'Input-Graph'!$K$21))/(A397*SQRT(2*PI()))</f>
        <v>12999.78518958776</v>
      </c>
      <c r="E397">
        <f t="shared" si="25"/>
        <v>10667.580076218248</v>
      </c>
      <c r="F397" s="6">
        <f>I397*NORMDIST(-I397*SQRT(A397)/'Input-Graph'!$K$21,0,1,1)</f>
        <v>2296.636197457668</v>
      </c>
      <c r="G397" s="6">
        <f>-('Input-Graph'!$K$21*EXP(Intermediate!J397*Intermediate!A397/(2*'Input-Graph'!$K$21*'Input-Graph'!$K$21))/SQRT(2*PI()*Intermediate!A397))</f>
        <v>-14860.675750333568</v>
      </c>
      <c r="H397">
        <f t="shared" si="26"/>
        <v>2167.937328731481</v>
      </c>
      <c r="I397">
        <f>'Input-Graph'!$K$20-'Input-Graph'!$N$14/Intermediate!K397</f>
        <v>5155.500000000007</v>
      </c>
      <c r="J397">
        <f t="shared" si="27"/>
        <v>-26579180.250000075</v>
      </c>
      <c r="K397">
        <f>('Input-Graph'!$N$5-((2*'Input-Graph'!A401/'Input-Graph'!$N$7)+'Input-Graph'!$N$8))*'Input-Graph'!$N$6</f>
        <v>1999.9999999999939</v>
      </c>
    </row>
    <row r="398" spans="1:11" ht="12.75">
      <c r="A398" s="4">
        <f>'Input-Graph'!$K$21+'Input-Graph'!$K$27/'Input-Graph'!A402</f>
        <v>2434790403.27431</v>
      </c>
      <c r="B398">
        <f>SQRT('Input-Graph'!$K$21/(2*PI()))*'Input-Graph'!$K$27*EXP(J398/(2*'Input-Graph'!$K$21))/('Input-Graph'!A402*A398)</f>
        <v>4056.670702881277</v>
      </c>
      <c r="C398">
        <f t="shared" si="24"/>
        <v>-2332.205113369512</v>
      </c>
      <c r="D398">
        <f>POWER('Input-Graph'!$K$21,1.5)*EXP(J398/(2*'Input-Graph'!$K$21))/(A398*SQRT(2*PI()))</f>
        <v>13007.51129209561</v>
      </c>
      <c r="E398">
        <f t="shared" si="25"/>
        <v>10675.3061787261</v>
      </c>
      <c r="F398" s="6">
        <f>I398*NORMDIST(-I398*SQRT(A398)/'Input-Graph'!$K$21,0,1,1)</f>
        <v>2296.719175100896</v>
      </c>
      <c r="G398" s="6">
        <f>-('Input-Graph'!$K$21*EXP(Intermediate!J398*Intermediate!A398/(2*'Input-Graph'!$K$21*'Input-Graph'!$K$21))/SQRT(2*PI()*Intermediate!A398))</f>
        <v>-14865.17412287341</v>
      </c>
      <c r="H398">
        <f t="shared" si="26"/>
        <v>2163.5219338348616</v>
      </c>
      <c r="I398">
        <f>'Input-Graph'!$K$20-'Input-Graph'!$N$14/Intermediate!K398</f>
        <v>5155.500000000007</v>
      </c>
      <c r="J398">
        <f t="shared" si="27"/>
        <v>-26579180.250000075</v>
      </c>
      <c r="K398">
        <f>('Input-Graph'!$N$5-((2*'Input-Graph'!A402/'Input-Graph'!$N$7)+'Input-Graph'!$N$8))*'Input-Graph'!$N$6</f>
        <v>1997.999999999994</v>
      </c>
    </row>
    <row r="399" spans="1:11" ht="12.75">
      <c r="A399" s="4">
        <f>'Input-Graph'!$K$21+'Input-Graph'!$K$27/'Input-Graph'!A403</f>
        <v>2433350544.7910404</v>
      </c>
      <c r="B399">
        <f>SQRT('Input-Graph'!$K$21/(2*PI()))*'Input-Graph'!$K$27*EXP(J399/(2*'Input-Graph'!$K$21))/('Input-Graph'!A403*A399)</f>
        <v>4048.9739180837732</v>
      </c>
      <c r="C399">
        <f t="shared" si="24"/>
        <v>-2332.205113369512</v>
      </c>
      <c r="D399">
        <f>POWER('Input-Graph'!$K$21,1.5)*EXP(J399/(2*'Input-Graph'!$K$21))/(A399*SQRT(2*PI()))</f>
        <v>13015.208076893117</v>
      </c>
      <c r="E399">
        <f t="shared" si="25"/>
        <v>10683.002963523606</v>
      </c>
      <c r="F399" s="6">
        <f>I399*NORMDIST(-I399*SQRT(A399)/'Input-Graph'!$K$21,0,1,1)</f>
        <v>2296.80176485772</v>
      </c>
      <c r="G399" s="6">
        <f>-('Input-Graph'!$K$21*EXP(Intermediate!J399*Intermediate!A399/(2*'Input-Graph'!$K$21*'Input-Graph'!$K$21))/SQRT(2*PI()*Intermediate!A399))</f>
        <v>-14869.65407355509</v>
      </c>
      <c r="H399">
        <f t="shared" si="26"/>
        <v>2159.12457291001</v>
      </c>
      <c r="I399">
        <f>'Input-Graph'!$K$20-'Input-Graph'!$N$14/Intermediate!K399</f>
        <v>5155.500000000007</v>
      </c>
      <c r="J399">
        <f t="shared" si="27"/>
        <v>-26579180.250000075</v>
      </c>
      <c r="K399">
        <f>('Input-Graph'!$N$5-((2*'Input-Graph'!A403/'Input-Graph'!$N$7)+'Input-Graph'!$N$8))*'Input-Graph'!$N$6</f>
        <v>1995.999999999994</v>
      </c>
    </row>
    <row r="400" spans="1:11" ht="12.75">
      <c r="A400" s="4">
        <f>'Input-Graph'!$K$21+'Input-Graph'!$K$27/'Input-Graph'!A404</f>
        <v>2431917832.0074396</v>
      </c>
      <c r="B400">
        <f>SQRT('Input-Graph'!$K$21/(2*PI()))*'Input-Graph'!$K$27*EXP(J400/(2*'Input-Graph'!$K$21))/('Input-Graph'!A404*A400)</f>
        <v>4041.306284437782</v>
      </c>
      <c r="C400">
        <f t="shared" si="24"/>
        <v>-2332.205113369512</v>
      </c>
      <c r="D400">
        <f>POWER('Input-Graph'!$K$21,1.5)*EXP(J400/(2*'Input-Graph'!$K$21))/(A400*SQRT(2*PI()))</f>
        <v>13022.875710539109</v>
      </c>
      <c r="E400">
        <f t="shared" si="25"/>
        <v>10690.670597169596</v>
      </c>
      <c r="F400" s="6">
        <f>I400*NORMDIST(-I400*SQRT(A400)/'Input-Graph'!$K$21,0,1,1)</f>
        <v>2296.8839694522403</v>
      </c>
      <c r="G400" s="6">
        <f>-('Input-Graph'!$K$21*EXP(Intermediate!J400*Intermediate!A400/(2*'Input-Graph'!$K$21*'Input-Graph'!$K$21))/SQRT(2*PI()*Intermediate!A400))</f>
        <v>-14874.115715914731</v>
      </c>
      <c r="H400">
        <f t="shared" si="26"/>
        <v>2154.7451351448854</v>
      </c>
      <c r="I400">
        <f>'Input-Graph'!$K$20-'Input-Graph'!$N$14/Intermediate!K400</f>
        <v>5155.500000000007</v>
      </c>
      <c r="J400">
        <f t="shared" si="27"/>
        <v>-26579180.250000075</v>
      </c>
      <c r="K400">
        <f>('Input-Graph'!$N$5-((2*'Input-Graph'!A404/'Input-Graph'!$N$7)+'Input-Graph'!$N$8))*'Input-Graph'!$N$6</f>
        <v>1993.999999999994</v>
      </c>
    </row>
    <row r="401" spans="1:11" ht="12.75">
      <c r="A401" s="4">
        <f>'Input-Graph'!$K$21+'Input-Graph'!$K$27/'Input-Graph'!A405</f>
        <v>2430492211.8613815</v>
      </c>
      <c r="B401">
        <f>SQRT('Input-Graph'!$K$21/(2*PI()))*'Input-Graph'!$K$27*EXP(J401/(2*'Input-Graph'!$K$21))/('Input-Graph'!A405*A401)</f>
        <v>4033.6676366437473</v>
      </c>
      <c r="C401">
        <f t="shared" si="24"/>
        <v>-2332.205113369512</v>
      </c>
      <c r="D401">
        <f>POWER('Input-Graph'!$K$21,1.5)*EXP(J401/(2*'Input-Graph'!$K$21))/(A401*SQRT(2*PI()))</f>
        <v>13030.514358333143</v>
      </c>
      <c r="E401">
        <f t="shared" si="25"/>
        <v>10698.309244963631</v>
      </c>
      <c r="F401" s="6">
        <f>I401*NORMDIST(-I401*SQRT(A401)/'Input-Graph'!$K$21,0,1,1)</f>
        <v>2296.965791583013</v>
      </c>
      <c r="G401" s="6">
        <f>-('Input-Graph'!$K$21*EXP(Intermediate!J401*Intermediate!A401/(2*'Input-Graph'!$K$21*'Input-Graph'!$K$21))/SQRT(2*PI()*Intermediate!A401))</f>
        <v>-14878.559162552137</v>
      </c>
      <c r="H401">
        <f t="shared" si="26"/>
        <v>2150.383510638254</v>
      </c>
      <c r="I401">
        <f>'Input-Graph'!$K$20-'Input-Graph'!$N$14/Intermediate!K401</f>
        <v>5155.500000000007</v>
      </c>
      <c r="J401">
        <f t="shared" si="27"/>
        <v>-26579180.250000075</v>
      </c>
      <c r="K401">
        <f>('Input-Graph'!$N$5-((2*'Input-Graph'!A405/'Input-Graph'!$N$7)+'Input-Graph'!$N$8))*'Input-Graph'!$N$6</f>
        <v>1991.9999999999939</v>
      </c>
    </row>
    <row r="402" spans="1:11" ht="12.75">
      <c r="A402" s="4">
        <f>'Input-Graph'!$K$21+'Input-Graph'!$K$27/'Input-Graph'!A406</f>
        <v>2429073631.8148108</v>
      </c>
      <c r="B402">
        <f>SQRT('Input-Graph'!$K$21/(2*PI()))*'Input-Graph'!$K$27*EXP(J402/(2*'Input-Graph'!$K$21))/('Input-Graph'!A406*A402)</f>
        <v>4026.0578106495122</v>
      </c>
      <c r="C402">
        <f t="shared" si="24"/>
        <v>-2332.205113369512</v>
      </c>
      <c r="D402">
        <f>POWER('Input-Graph'!$K$21,1.5)*EXP(J402/(2*'Input-Graph'!$K$21))/(A402*SQRT(2*PI()))</f>
        <v>13038.124184327375</v>
      </c>
      <c r="E402">
        <f t="shared" si="25"/>
        <v>10705.919070957862</v>
      </c>
      <c r="F402" s="6">
        <f>I402*NORMDIST(-I402*SQRT(A402)/'Input-Graph'!$K$21,0,1,1)</f>
        <v>2297.047233923356</v>
      </c>
      <c r="G402" s="6">
        <f>-('Input-Graph'!$K$21*EXP(Intermediate!J402*Intermediate!A402/(2*'Input-Graph'!$K$21*'Input-Graph'!$K$21))/SQRT(2*PI()*Intermediate!A402))</f>
        <v>-14882.984525140497</v>
      </c>
      <c r="H402">
        <f t="shared" si="26"/>
        <v>2146.0395903902336</v>
      </c>
      <c r="I402">
        <f>'Input-Graph'!$K$20-'Input-Graph'!$N$14/Intermediate!K402</f>
        <v>5155.500000000007</v>
      </c>
      <c r="J402">
        <f t="shared" si="27"/>
        <v>-26579180.250000075</v>
      </c>
      <c r="K402">
        <f>('Input-Graph'!$N$5-((2*'Input-Graph'!A406/'Input-Graph'!$N$7)+'Input-Graph'!$N$8))*'Input-Graph'!$N$6</f>
        <v>1989.9999999999939</v>
      </c>
    </row>
    <row r="403" spans="1:11" ht="12.75">
      <c r="A403" s="4">
        <f>'Input-Graph'!$K$21+'Input-Graph'!$K$27/'Input-Graph'!A407</f>
        <v>2427662039.847286</v>
      </c>
      <c r="B403">
        <f>SQRT('Input-Graph'!$K$21/(2*PI()))*'Input-Graph'!$K$27*EXP(J403/(2*'Input-Graph'!$K$21))/('Input-Graph'!A407*A403)</f>
        <v>4018.476643638582</v>
      </c>
      <c r="C403">
        <f t="shared" si="24"/>
        <v>-2332.205113369512</v>
      </c>
      <c r="D403">
        <f>POWER('Input-Graph'!$K$21,1.5)*EXP(J403/(2*'Input-Graph'!$K$21))/(A403*SQRT(2*PI()))</f>
        <v>13045.705351338309</v>
      </c>
      <c r="E403">
        <f t="shared" si="25"/>
        <v>10713.500237968798</v>
      </c>
      <c r="F403" s="6">
        <f>I403*NORMDIST(-I403*SQRT(A403)/'Input-Graph'!$K$21,0,1,1)</f>
        <v>2297.1282991216403</v>
      </c>
      <c r="G403" s="6">
        <f>-('Input-Graph'!$K$21*EXP(Intermediate!J403*Intermediate!A403/(2*'Input-Graph'!$K$21*'Input-Graph'!$K$21))/SQRT(2*PI()*Intermediate!A403))</f>
        <v>-14887.391914435939</v>
      </c>
      <c r="H403">
        <f t="shared" si="26"/>
        <v>2141.7132662930817</v>
      </c>
      <c r="I403">
        <f>'Input-Graph'!$K$20-'Input-Graph'!$N$14/Intermediate!K403</f>
        <v>5155.500000000007</v>
      </c>
      <c r="J403">
        <f t="shared" si="27"/>
        <v>-26579180.250000075</v>
      </c>
      <c r="K403">
        <f>('Input-Graph'!$N$5-((2*'Input-Graph'!A407/'Input-Graph'!$N$7)+'Input-Graph'!$N$8))*'Input-Graph'!$N$6</f>
        <v>1987.9999999999939</v>
      </c>
    </row>
    <row r="404" spans="1:11" ht="12.75">
      <c r="A404" s="4">
        <f>'Input-Graph'!$K$21+'Input-Graph'!$K$27/'Input-Graph'!A408</f>
        <v>2426257384.449627</v>
      </c>
      <c r="B404">
        <f>SQRT('Input-Graph'!$K$21/(2*PI()))*'Input-Graph'!$K$27*EXP(J404/(2*'Input-Graph'!$K$21))/('Input-Graph'!A408*A404)</f>
        <v>4010.9239740185017</v>
      </c>
      <c r="C404">
        <f t="shared" si="24"/>
        <v>-2332.205113369512</v>
      </c>
      <c r="D404">
        <f>POWER('Input-Graph'!$K$21,1.5)*EXP(J404/(2*'Input-Graph'!$K$21))/(A404*SQRT(2*PI()))</f>
        <v>13053.258020958388</v>
      </c>
      <c r="E404">
        <f t="shared" si="25"/>
        <v>10721.052907588877</v>
      </c>
      <c r="F404" s="6">
        <f>I404*NORMDIST(-I404*SQRT(A404)/'Input-Graph'!$K$21,0,1,1)</f>
        <v>2297.208989801583</v>
      </c>
      <c r="G404" s="6">
        <f>-('Input-Graph'!$K$21*EXP(Intermediate!J404*Intermediate!A404/(2*'Input-Graph'!$K$21*'Input-Graph'!$K$21))/SQRT(2*PI()*Intermediate!A404))</f>
        <v>-14891.78144028698</v>
      </c>
      <c r="H404">
        <f t="shared" si="26"/>
        <v>2137.4044311219805</v>
      </c>
      <c r="I404">
        <f>'Input-Graph'!$K$20-'Input-Graph'!$N$14/Intermediate!K404</f>
        <v>5155.500000000007</v>
      </c>
      <c r="J404">
        <f t="shared" si="27"/>
        <v>-26579180.250000075</v>
      </c>
      <c r="K404">
        <f>('Input-Graph'!$N$5-((2*'Input-Graph'!A408/'Input-Graph'!$N$7)+'Input-Graph'!$N$8))*'Input-Graph'!$N$6</f>
        <v>1985.9999999999939</v>
      </c>
    </row>
    <row r="405" spans="1:11" ht="12.75">
      <c r="A405" s="4">
        <f>'Input-Graph'!$K$21+'Input-Graph'!$K$27/'Input-Graph'!A409</f>
        <v>2424859614.617643</v>
      </c>
      <c r="B405">
        <f>SQRT('Input-Graph'!$K$21/(2*PI()))*'Input-Graph'!$K$27*EXP(J405/(2*'Input-Graph'!$K$21))/('Input-Graph'!A409*A405)</f>
        <v>4003.399641409382</v>
      </c>
      <c r="C405">
        <f t="shared" si="24"/>
        <v>-2332.205113369512</v>
      </c>
      <c r="D405">
        <f>POWER('Input-Graph'!$K$21,1.5)*EXP(J405/(2*'Input-Graph'!$K$21))/(A405*SQRT(2*PI()))</f>
        <v>13060.782353567507</v>
      </c>
      <c r="E405">
        <f t="shared" si="25"/>
        <v>10728.577240197996</v>
      </c>
      <c r="F405" s="6">
        <f>I405*NORMDIST(-I405*SQRT(A405)/'Input-Graph'!$K$21,0,1,1)</f>
        <v>2297.2893085625333</v>
      </c>
      <c r="G405" s="6">
        <f>-('Input-Graph'!$K$21*EXP(Intermediate!J405*Intermediate!A405/(2*'Input-Graph'!$K$21*'Input-Graph'!$K$21))/SQRT(2*PI()*Intermediate!A405))</f>
        <v>-14896.153211643868</v>
      </c>
      <c r="H405">
        <f t="shared" si="26"/>
        <v>2133.112978526042</v>
      </c>
      <c r="I405">
        <f>'Input-Graph'!$K$20-'Input-Graph'!$N$14/Intermediate!K405</f>
        <v>5155.500000000007</v>
      </c>
      <c r="J405">
        <f t="shared" si="27"/>
        <v>-26579180.250000075</v>
      </c>
      <c r="K405">
        <f>('Input-Graph'!$N$5-((2*'Input-Graph'!A409/'Input-Graph'!$N$7)+'Input-Graph'!$N$8))*'Input-Graph'!$N$6</f>
        <v>1983.9999999999939</v>
      </c>
    </row>
    <row r="406" spans="1:11" ht="12.75">
      <c r="A406" s="4">
        <f>'Input-Graph'!$K$21+'Input-Graph'!$K$27/'Input-Graph'!A410</f>
        <v>2423468679.8459616</v>
      </c>
      <c r="B406">
        <f>SQRT('Input-Graph'!$K$21/(2*PI()))*'Input-Graph'!$K$27*EXP(J406/(2*'Input-Graph'!$K$21))/('Input-Graph'!A410*A406)</f>
        <v>3995.903486632547</v>
      </c>
      <c r="C406">
        <f t="shared" si="24"/>
        <v>-2332.205113369512</v>
      </c>
      <c r="D406">
        <f>POWER('Input-Graph'!$K$21,1.5)*EXP(J406/(2*'Input-Graph'!$K$21))/(A406*SQRT(2*PI()))</f>
        <v>13068.278508344341</v>
      </c>
      <c r="E406">
        <f t="shared" si="25"/>
        <v>10736.073394974828</v>
      </c>
      <c r="F406" s="6">
        <f>I406*NORMDIST(-I406*SQRT(A406)/'Input-Graph'!$K$21,0,1,1)</f>
        <v>2297.3692579797585</v>
      </c>
      <c r="G406" s="6">
        <f>-('Input-Graph'!$K$21*EXP(Intermediate!J406*Intermediate!A406/(2*'Input-Graph'!$K$21*'Input-Graph'!$K$21))/SQRT(2*PI()*Intermediate!A406))</f>
        <v>-14900.507336567782</v>
      </c>
      <c r="H406">
        <f t="shared" si="26"/>
        <v>2128.838803019353</v>
      </c>
      <c r="I406">
        <f>'Input-Graph'!$K$20-'Input-Graph'!$N$14/Intermediate!K406</f>
        <v>5155.500000000007</v>
      </c>
      <c r="J406">
        <f t="shared" si="27"/>
        <v>-26579180.250000075</v>
      </c>
      <c r="K406">
        <f>('Input-Graph'!$N$5-((2*'Input-Graph'!A410/'Input-Graph'!$N$7)+'Input-Graph'!$N$8))*'Input-Graph'!$N$6</f>
        <v>1981.9999999999936</v>
      </c>
    </row>
    <row r="407" spans="1:11" ht="12.75">
      <c r="A407" s="4">
        <f>'Input-Graph'!$K$21+'Input-Graph'!$K$27/'Input-Graph'!A411</f>
        <v>2422084530.121947</v>
      </c>
      <c r="B407">
        <f>SQRT('Input-Graph'!$K$21/(2*PI()))*'Input-Graph'!$K$27*EXP(J407/(2*'Input-Graph'!$K$21))/('Input-Graph'!A411*A407)</f>
        <v>3988.435351699304</v>
      </c>
      <c r="C407">
        <f t="shared" si="24"/>
        <v>-2332.205113369512</v>
      </c>
      <c r="D407">
        <f>POWER('Input-Graph'!$K$21,1.5)*EXP(J407/(2*'Input-Graph'!$K$21))/(A407*SQRT(2*PI()))</f>
        <v>13075.746643277585</v>
      </c>
      <c r="E407">
        <f t="shared" si="25"/>
        <v>10743.541529908074</v>
      </c>
      <c r="F407" s="6">
        <f>I407*NORMDIST(-I407*SQRT(A407)/'Input-Graph'!$K$21,0,1,1)</f>
        <v>2297.4488406047194</v>
      </c>
      <c r="G407" s="6">
        <f>-('Input-Graph'!$K$21*EXP(Intermediate!J407*Intermediate!A407/(2*'Input-Graph'!$K$21*'Input-Graph'!$K$21))/SQRT(2*PI()*Intermediate!A407))</f>
        <v>-14904.843922239954</v>
      </c>
      <c r="H407">
        <f t="shared" si="26"/>
        <v>2124.581799972144</v>
      </c>
      <c r="I407">
        <f>'Input-Graph'!$K$20-'Input-Graph'!$N$14/Intermediate!K407</f>
        <v>5155.500000000007</v>
      </c>
      <c r="J407">
        <f t="shared" si="27"/>
        <v>-26579180.250000075</v>
      </c>
      <c r="K407">
        <f>('Input-Graph'!$N$5-((2*'Input-Graph'!A411/'Input-Graph'!$N$7)+'Input-Graph'!$N$8))*'Input-Graph'!$N$6</f>
        <v>1979.9999999999936</v>
      </c>
    </row>
    <row r="408" spans="1:11" ht="12.75">
      <c r="A408" s="4">
        <f>'Input-Graph'!$K$21+'Input-Graph'!$K$27/'Input-Graph'!A412</f>
        <v>2420707115.9197035</v>
      </c>
      <c r="B408">
        <f>SQRT('Input-Graph'!$K$21/(2*PI()))*'Input-Graph'!$K$27*EXP(J408/(2*'Input-Graph'!$K$21))/('Input-Graph'!A412*A408)</f>
        <v>3980.9950797998517</v>
      </c>
      <c r="C408">
        <f aca="true" t="shared" si="28" ref="C408:C471">-I408*NORMDIST(-I408/$Q$2,0,1,1)</f>
        <v>-2332.205113369512</v>
      </c>
      <c r="D408">
        <f>POWER('Input-Graph'!$K$21,1.5)*EXP(J408/(2*'Input-Graph'!$K$21))/(A408*SQRT(2*PI()))</f>
        <v>13083.18691517704</v>
      </c>
      <c r="E408">
        <f aca="true" t="shared" si="29" ref="E408:E471">C408+D408</f>
        <v>10750.981801807528</v>
      </c>
      <c r="F408" s="6">
        <f>I408*NORMDIST(-I408*SQRT(A408)/'Input-Graph'!$K$21,0,1,1)</f>
        <v>2297.5280589653485</v>
      </c>
      <c r="G408" s="6">
        <f>-('Input-Graph'!$K$21*EXP(Intermediate!J408*Intermediate!A408/(2*'Input-Graph'!$K$21*'Input-Graph'!$K$21))/SQRT(2*PI()*Intermediate!A408))</f>
        <v>-14909.163074970644</v>
      </c>
      <c r="H408">
        <f aca="true" t="shared" si="30" ref="H408:H471">+B408+E408+F408+G408</f>
        <v>2120.341865602082</v>
      </c>
      <c r="I408">
        <f>'Input-Graph'!$K$20-'Input-Graph'!$N$14/Intermediate!K408</f>
        <v>5155.500000000007</v>
      </c>
      <c r="J408">
        <f t="shared" si="27"/>
        <v>-26579180.250000075</v>
      </c>
      <c r="K408">
        <f>('Input-Graph'!$N$5-((2*'Input-Graph'!A412/'Input-Graph'!$N$7)+'Input-Graph'!$N$8))*'Input-Graph'!$N$6</f>
        <v>1977.9999999999936</v>
      </c>
    </row>
    <row r="409" spans="1:11" ht="12.75">
      <c r="A409" s="4">
        <f>'Input-Graph'!$K$21+'Input-Graph'!$K$27/'Input-Graph'!A413</f>
        <v>2419336388.1941705</v>
      </c>
      <c r="B409">
        <f>SQRT('Input-Graph'!$K$21/(2*PI()))*'Input-Graph'!$K$27*EXP(J409/(2*'Input-Graph'!$K$21))/('Input-Graph'!A413*A409)</f>
        <v>3973.582515292295</v>
      </c>
      <c r="C409">
        <f t="shared" si="28"/>
        <v>-2332.205113369512</v>
      </c>
      <c r="D409">
        <f>POWER('Input-Graph'!$K$21,1.5)*EXP(J409/(2*'Input-Graph'!$K$21))/(A409*SQRT(2*PI()))</f>
        <v>13090.599479684595</v>
      </c>
      <c r="E409">
        <f t="shared" si="29"/>
        <v>10758.394366315082</v>
      </c>
      <c r="F409" s="6">
        <f>I409*NORMDIST(-I409*SQRT(A409)/'Input-Graph'!$K$21,0,1,1)</f>
        <v>2297.606915566319</v>
      </c>
      <c r="G409" s="6">
        <f>-('Input-Graph'!$K$21*EXP(Intermediate!J409*Intermediate!A409/(2*'Input-Graph'!$K$21*'Input-Graph'!$K$21))/SQRT(2*PI()*Intermediate!A409))</f>
        <v>-14913.464900208017</v>
      </c>
      <c r="H409">
        <f t="shared" si="30"/>
        <v>2116.1188969656814</v>
      </c>
      <c r="I409">
        <f>'Input-Graph'!$K$20-'Input-Graph'!$N$14/Intermediate!K409</f>
        <v>5155.500000000007</v>
      </c>
      <c r="J409">
        <f t="shared" si="27"/>
        <v>-26579180.250000075</v>
      </c>
      <c r="K409">
        <f>('Input-Graph'!$N$5-((2*'Input-Graph'!A413/'Input-Graph'!$N$7)+'Input-Graph'!$N$8))*'Input-Graph'!$N$6</f>
        <v>1975.9999999999939</v>
      </c>
    </row>
    <row r="410" spans="1:11" ht="12.75">
      <c r="A410" s="4">
        <f>'Input-Graph'!$K$21+'Input-Graph'!$K$27/'Input-Graph'!A414</f>
        <v>2417972298.3752985</v>
      </c>
      <c r="B410">
        <f>SQRT('Input-Graph'!$K$21/(2*PI()))*'Input-Graph'!$K$27*EXP(J410/(2*'Input-Graph'!$K$21))/('Input-Graph'!A414*A410)</f>
        <v>3966.1975036918025</v>
      </c>
      <c r="C410">
        <f t="shared" si="28"/>
        <v>-2332.205113369512</v>
      </c>
      <c r="D410">
        <f>POWER('Input-Graph'!$K$21,1.5)*EXP(J410/(2*'Input-Graph'!$K$21))/(A410*SQRT(2*PI()))</f>
        <v>13097.984491285086</v>
      </c>
      <c r="E410">
        <f t="shared" si="29"/>
        <v>10765.779377915573</v>
      </c>
      <c r="F410" s="6">
        <f>I410*NORMDIST(-I410*SQRT(A410)/'Input-Graph'!$K$21,0,1,1)</f>
        <v>2297.685412889315</v>
      </c>
      <c r="G410" s="6">
        <f>-('Input-Graph'!$K$21*EXP(Intermediate!J410*Intermediate!A410/(2*'Input-Graph'!$K$21*'Input-Graph'!$K$21))/SQRT(2*PI()*Intermediate!A410))</f>
        <v>-14917.749502546936</v>
      </c>
      <c r="H410">
        <f t="shared" si="30"/>
        <v>2111.912791949755</v>
      </c>
      <c r="I410">
        <f>'Input-Graph'!$K$20-'Input-Graph'!$N$14/Intermediate!K410</f>
        <v>5155.500000000007</v>
      </c>
      <c r="J410">
        <f t="shared" si="27"/>
        <v>-26579180.250000075</v>
      </c>
      <c r="K410">
        <f>('Input-Graph'!$N$5-((2*'Input-Graph'!A414/'Input-Graph'!$N$7)+'Input-Graph'!$N$8))*'Input-Graph'!$N$6</f>
        <v>1973.9999999999939</v>
      </c>
    </row>
    <row r="411" spans="1:11" ht="12.75">
      <c r="A411" s="4">
        <f>'Input-Graph'!$K$21+'Input-Graph'!$K$27/'Input-Graph'!A415</f>
        <v>2416614798.3623147</v>
      </c>
      <c r="B411">
        <f>SQRT('Input-Graph'!$K$21/(2*PI()))*'Input-Graph'!$K$27*EXP(J411/(2*'Input-Graph'!$K$21))/('Input-Graph'!A415*A411)</f>
        <v>3958.839891659868</v>
      </c>
      <c r="C411">
        <f t="shared" si="28"/>
        <v>-2332.205113369512</v>
      </c>
      <c r="D411">
        <f>POWER('Input-Graph'!$K$21,1.5)*EXP(J411/(2*'Input-Graph'!$K$21))/(A411*SQRT(2*PI()))</f>
        <v>13105.342103317022</v>
      </c>
      <c r="E411">
        <f t="shared" si="29"/>
        <v>10773.13698994751</v>
      </c>
      <c r="F411" s="6">
        <f>I411*NORMDIST(-I411*SQRT(A411)/'Input-Graph'!$K$21,0,1,1)</f>
        <v>2297.7635533932944</v>
      </c>
      <c r="G411" s="6">
        <f>-('Input-Graph'!$K$21*EXP(Intermediate!J411*Intermediate!A411/(2*'Input-Graph'!$K$21*'Input-Graph'!$K$21))/SQRT(2*PI()*Intermediate!A411))</f>
        <v>-14922.016985737591</v>
      </c>
      <c r="H411">
        <f t="shared" si="30"/>
        <v>2107.7234492630814</v>
      </c>
      <c r="I411">
        <f>'Input-Graph'!$K$20-'Input-Graph'!$N$14/Intermediate!K411</f>
        <v>5155.500000000007</v>
      </c>
      <c r="J411">
        <f t="shared" si="27"/>
        <v>-26579180.250000075</v>
      </c>
      <c r="K411">
        <f>('Input-Graph'!$N$5-((2*'Input-Graph'!A415/'Input-Graph'!$N$7)+'Input-Graph'!$N$8))*'Input-Graph'!$N$6</f>
        <v>1971.9999999999934</v>
      </c>
    </row>
    <row r="412" spans="1:11" ht="12.75">
      <c r="A412" s="4">
        <f>'Input-Graph'!$K$21+'Input-Graph'!$K$27/'Input-Graph'!A416</f>
        <v>2415263840.518068</v>
      </c>
      <c r="B412">
        <f>SQRT('Input-Graph'!$K$21/(2*PI()))*'Input-Graph'!$K$27*EXP(J412/(2*'Input-Graph'!$K$21))/('Input-Graph'!A416*A412)</f>
        <v>3951.5095269936987</v>
      </c>
      <c r="C412">
        <f t="shared" si="28"/>
        <v>-2332.205113369512</v>
      </c>
      <c r="D412">
        <f>POWER('Input-Graph'!$K$21,1.5)*EXP(J412/(2*'Input-Graph'!$K$21))/(A412*SQRT(2*PI()))</f>
        <v>13112.672467983191</v>
      </c>
      <c r="E412">
        <f t="shared" si="29"/>
        <v>10780.46735461368</v>
      </c>
      <c r="F412" s="6">
        <f>I412*NORMDIST(-I412*SQRT(A412)/'Input-Graph'!$K$21,0,1,1)</f>
        <v>2297.841339514749</v>
      </c>
      <c r="G412" s="6">
        <f>-('Input-Graph'!$K$21*EXP(Intermediate!J412*Intermediate!A412/(2*'Input-Graph'!$K$21*'Input-Graph'!$K$21))/SQRT(2*PI()*Intermediate!A412))</f>
        <v>-14926.267452694083</v>
      </c>
      <c r="H412">
        <f t="shared" si="30"/>
        <v>2103.5507684280456</v>
      </c>
      <c r="I412">
        <f>'Input-Graph'!$K$20-'Input-Graph'!$N$14/Intermediate!K412</f>
        <v>5155.500000000007</v>
      </c>
      <c r="J412">
        <f t="shared" si="27"/>
        <v>-26579180.250000075</v>
      </c>
      <c r="K412">
        <f>('Input-Graph'!$N$5-((2*'Input-Graph'!A416/'Input-Graph'!$N$7)+'Input-Graph'!$N$8))*'Input-Graph'!$N$6</f>
        <v>1969.9999999999936</v>
      </c>
    </row>
    <row r="413" spans="1:11" ht="12.75">
      <c r="A413" s="4">
        <f>'Input-Graph'!$K$21+'Input-Graph'!$K$27/'Input-Graph'!A417</f>
        <v>2413919377.6634574</v>
      </c>
      <c r="B413">
        <f>SQRT('Input-Graph'!$K$21/(2*PI()))*'Input-Graph'!$K$27*EXP(J413/(2*'Input-Graph'!$K$21))/('Input-Graph'!A417*A413)</f>
        <v>3944.2062586157194</v>
      </c>
      <c r="C413">
        <f t="shared" si="28"/>
        <v>-2332.205113369512</v>
      </c>
      <c r="D413">
        <f>POWER('Input-Graph'!$K$21,1.5)*EXP(J413/(2*'Input-Graph'!$K$21))/(A413*SQRT(2*PI()))</f>
        <v>13119.975736361168</v>
      </c>
      <c r="E413">
        <f t="shared" si="29"/>
        <v>10787.770622991655</v>
      </c>
      <c r="F413" s="6">
        <f>I413*NORMDIST(-I413*SQRT(A413)/'Input-Graph'!$K$21,0,1,1)</f>
        <v>2297.9187736679614</v>
      </c>
      <c r="G413" s="6">
        <f>-('Input-Graph'!$K$21*EXP(Intermediate!J413*Intermediate!A413/(2*'Input-Graph'!$K$21*'Input-Graph'!$K$21))/SQRT(2*PI()*Intermediate!A413))</f>
        <v>-14930.501005502862</v>
      </c>
      <c r="H413">
        <f t="shared" si="30"/>
        <v>2099.3946497724755</v>
      </c>
      <c r="I413">
        <f>'Input-Graph'!$K$20-'Input-Graph'!$N$14/Intermediate!K413</f>
        <v>5155.500000000007</v>
      </c>
      <c r="J413">
        <f t="shared" si="27"/>
        <v>-26579180.250000075</v>
      </c>
      <c r="K413">
        <f>('Input-Graph'!$N$5-((2*'Input-Graph'!A417/'Input-Graph'!$N$7)+'Input-Graph'!$N$8))*'Input-Graph'!$N$6</f>
        <v>1967.9999999999936</v>
      </c>
    </row>
    <row r="414" spans="1:11" ht="12.75">
      <c r="A414" s="4">
        <f>'Input-Graph'!$K$21+'Input-Graph'!$K$27/'Input-Graph'!A418</f>
        <v>2412581363.071938</v>
      </c>
      <c r="B414">
        <f>SQRT('Input-Graph'!$K$21/(2*PI()))*'Input-Graph'!$K$27*EXP(J414/(2*'Input-Graph'!$K$21))/('Input-Graph'!A418*A414)</f>
        <v>3936.929936563196</v>
      </c>
      <c r="C414">
        <f t="shared" si="28"/>
        <v>-2332.205113369512</v>
      </c>
      <c r="D414">
        <f>POWER('Input-Graph'!$K$21,1.5)*EXP(J414/(2*'Input-Graph'!$K$21))/(A414*SQRT(2*PI()))</f>
        <v>13127.252058413693</v>
      </c>
      <c r="E414">
        <f t="shared" si="29"/>
        <v>10795.046945044181</v>
      </c>
      <c r="F414" s="6">
        <f>I414*NORMDIST(-I414*SQRT(A414)/'Input-Graph'!$K$21,0,1,1)</f>
        <v>2297.995858245259</v>
      </c>
      <c r="G414" s="6">
        <f>-('Input-Graph'!$K$21*EXP(Intermediate!J414*Intermediate!A414/(2*'Input-Graph'!$K$21*'Input-Graph'!$K$21))/SQRT(2*PI()*Intermediate!A414))</f>
        <v>-14934.717745431095</v>
      </c>
      <c r="H414">
        <f t="shared" si="30"/>
        <v>2095.2549944215425</v>
      </c>
      <c r="I414">
        <f>'Input-Graph'!$K$20-'Input-Graph'!$N$14/Intermediate!K414</f>
        <v>5155.500000000007</v>
      </c>
      <c r="J414">
        <f t="shared" si="27"/>
        <v>-26579180.250000075</v>
      </c>
      <c r="K414">
        <f>('Input-Graph'!$N$5-((2*'Input-Graph'!A418/'Input-Graph'!$N$7)+'Input-Graph'!$N$8))*'Input-Graph'!$N$6</f>
        <v>1965.9999999999936</v>
      </c>
    </row>
    <row r="415" spans="1:11" ht="12.75">
      <c r="A415" s="4">
        <f>'Input-Graph'!$K$21+'Input-Graph'!$K$27/'Input-Graph'!A419</f>
        <v>2411249750.4641104</v>
      </c>
      <c r="B415">
        <f>SQRT('Input-Graph'!$K$21/(2*PI()))*'Input-Graph'!$K$27*EXP(J415/(2*'Input-Graph'!$K$21))/('Input-Graph'!A419*A415)</f>
        <v>3929.6804119779686</v>
      </c>
      <c r="C415">
        <f t="shared" si="28"/>
        <v>-2332.205113369512</v>
      </c>
      <c r="D415">
        <f>POWER('Input-Graph'!$K$21,1.5)*EXP(J415/(2*'Input-Graph'!$K$21))/(A415*SQRT(2*PI()))</f>
        <v>13134.501582998922</v>
      </c>
      <c r="E415">
        <f t="shared" si="29"/>
        <v>10802.296469629411</v>
      </c>
      <c r="F415" s="6">
        <f>I415*NORMDIST(-I415*SQRT(A415)/'Input-Graph'!$K$21,0,1,1)</f>
        <v>2298.072595617262</v>
      </c>
      <c r="G415" s="6">
        <f>-('Input-Graph'!$K$21*EXP(Intermediate!J415*Intermediate!A415/(2*'Input-Graph'!$K$21*'Input-Graph'!$K$21))/SQRT(2*PI()*Intermediate!A415))</f>
        <v>-14938.91777293488</v>
      </c>
      <c r="H415">
        <f t="shared" si="30"/>
        <v>2091.1317042897626</v>
      </c>
      <c r="I415">
        <f>'Input-Graph'!$K$20-'Input-Graph'!$N$14/Intermediate!K415</f>
        <v>5155.500000000007</v>
      </c>
      <c r="J415">
        <f t="shared" si="27"/>
        <v>-26579180.250000075</v>
      </c>
      <c r="K415">
        <f>('Input-Graph'!$N$5-((2*'Input-Graph'!A419/'Input-Graph'!$N$7)+'Input-Graph'!$N$8))*'Input-Graph'!$N$6</f>
        <v>1963.9999999999936</v>
      </c>
    </row>
    <row r="416" spans="1:11" ht="12.75">
      <c r="A416" s="4">
        <f>'Input-Graph'!$K$21+'Input-Graph'!$K$27/'Input-Graph'!A420</f>
        <v>2409924494.0023823</v>
      </c>
      <c r="B416">
        <f>SQRT('Input-Graph'!$K$21/(2*PI()))*'Input-Graph'!$K$27*EXP(J416/(2*'Input-Graph'!$K$21))/('Input-Graph'!A420*A416)</f>
        <v>3922.457537096299</v>
      </c>
      <c r="C416">
        <f t="shared" si="28"/>
        <v>-2332.205113369512</v>
      </c>
      <c r="D416">
        <f>POWER('Input-Graph'!$K$21,1.5)*EXP(J416/(2*'Input-Graph'!$K$21))/(A416*SQRT(2*PI()))</f>
        <v>13141.724457880591</v>
      </c>
      <c r="E416">
        <f t="shared" si="29"/>
        <v>10809.519344511078</v>
      </c>
      <c r="F416" s="6">
        <f>I416*NORMDIST(-I416*SQRT(A416)/'Input-Graph'!$K$21,0,1,1)</f>
        <v>2298.1489881331336</v>
      </c>
      <c r="G416" s="6">
        <f>-('Input-Graph'!$K$21*EXP(Intermediate!J416*Intermediate!A416/(2*'Input-Graph'!$K$21*'Input-Graph'!$K$21))/SQRT(2*PI()*Intermediate!A416))</f>
        <v>-14943.10118766743</v>
      </c>
      <c r="H416">
        <f t="shared" si="30"/>
        <v>2087.024682073081</v>
      </c>
      <c r="I416">
        <f>'Input-Graph'!$K$20-'Input-Graph'!$N$14/Intermediate!K416</f>
        <v>5155.500000000007</v>
      </c>
      <c r="J416">
        <f t="shared" si="27"/>
        <v>-26579180.250000075</v>
      </c>
      <c r="K416">
        <f>('Input-Graph'!$N$5-((2*'Input-Graph'!A420/'Input-Graph'!$N$7)+'Input-Graph'!$N$8))*'Input-Graph'!$N$6</f>
        <v>1961.9999999999934</v>
      </c>
    </row>
    <row r="417" spans="1:11" ht="12.75">
      <c r="A417" s="4">
        <f>'Input-Graph'!$K$21+'Input-Graph'!$K$27/'Input-Graph'!A421</f>
        <v>2408605548.28571</v>
      </c>
      <c r="B417">
        <f>SQRT('Input-Graph'!$K$21/(2*PI()))*'Input-Graph'!$K$27*EXP(J417/(2*'Input-Graph'!$K$21))/('Input-Graph'!A421*A417)</f>
        <v>3915.2611652388377</v>
      </c>
      <c r="C417">
        <f t="shared" si="28"/>
        <v>-2332.205113369512</v>
      </c>
      <c r="D417">
        <f>POWER('Input-Graph'!$K$21,1.5)*EXP(J417/(2*'Input-Graph'!$K$21))/(A417*SQRT(2*PI()))</f>
        <v>13148.920829738052</v>
      </c>
      <c r="E417">
        <f t="shared" si="29"/>
        <v>10816.71571636854</v>
      </c>
      <c r="F417" s="6">
        <f>I417*NORMDIST(-I417*SQRT(A417)/'Input-Graph'!$K$21,0,1,1)</f>
        <v>2298.2250381208178</v>
      </c>
      <c r="G417" s="6">
        <f>-('Input-Graph'!$K$21*EXP(Intermediate!J417*Intermediate!A417/(2*'Input-Graph'!$K$21*'Input-Graph'!$K$21))/SQRT(2*PI()*Intermediate!A417))</f>
        <v>-14947.268088487099</v>
      </c>
      <c r="H417">
        <f t="shared" si="30"/>
        <v>2082.9338312410964</v>
      </c>
      <c r="I417">
        <f>'Input-Graph'!$K$20-'Input-Graph'!$N$14/Intermediate!K417</f>
        <v>5155.500000000007</v>
      </c>
      <c r="J417">
        <f t="shared" si="27"/>
        <v>-26579180.250000075</v>
      </c>
      <c r="K417">
        <f>('Input-Graph'!$N$5-((2*'Input-Graph'!A421/'Input-Graph'!$N$7)+'Input-Graph'!$N$8))*'Input-Graph'!$N$6</f>
        <v>1959.9999999999934</v>
      </c>
    </row>
    <row r="418" spans="1:11" ht="12.75">
      <c r="A418" s="4">
        <f>'Input-Graph'!$K$21+'Input-Graph'!$K$27/'Input-Graph'!A422</f>
        <v>2407292868.3444138</v>
      </c>
      <c r="B418">
        <f>SQRT('Input-Graph'!$K$21/(2*PI()))*'Input-Graph'!$K$27*EXP(J418/(2*'Input-Graph'!$K$21))/('Input-Graph'!A422*A418)</f>
        <v>3908.091150800685</v>
      </c>
      <c r="C418">
        <f t="shared" si="28"/>
        <v>-2332.205113369512</v>
      </c>
      <c r="D418">
        <f>POWER('Input-Graph'!$K$21,1.5)*EXP(J418/(2*'Input-Graph'!$K$21))/(A418*SQRT(2*PI()))</f>
        <v>13156.090844176204</v>
      </c>
      <c r="E418">
        <f t="shared" si="29"/>
        <v>10823.88573080669</v>
      </c>
      <c r="F418" s="6">
        <f>I418*NORMDIST(-I418*SQRT(A418)/'Input-Graph'!$K$21,0,1,1)</f>
        <v>2298.3007478872837</v>
      </c>
      <c r="G418" s="6">
        <f>-('Input-Graph'!$K$21*EXP(Intermediate!J418*Intermediate!A418/(2*'Input-Graph'!$K$21*'Input-Graph'!$K$21))/SQRT(2*PI()*Intermediate!A418))</f>
        <v>-14951.418573465355</v>
      </c>
      <c r="H418">
        <f t="shared" si="30"/>
        <v>2078.859056029305</v>
      </c>
      <c r="I418">
        <f>'Input-Graph'!$K$20-'Input-Graph'!$N$14/Intermediate!K418</f>
        <v>5155.500000000007</v>
      </c>
      <c r="J418">
        <f t="shared" si="27"/>
        <v>-26579180.250000075</v>
      </c>
      <c r="K418">
        <f>('Input-Graph'!$N$5-((2*'Input-Graph'!A422/'Input-Graph'!$N$7)+'Input-Graph'!$N$8))*'Input-Graph'!$N$6</f>
        <v>1957.9999999999934</v>
      </c>
    </row>
    <row r="419" spans="1:11" ht="12.75">
      <c r="A419" s="4">
        <f>'Input-Graph'!$K$21+'Input-Graph'!$K$27/'Input-Graph'!A423</f>
        <v>2405986409.635067</v>
      </c>
      <c r="B419">
        <f>SQRT('Input-Graph'!$K$21/(2*PI()))*'Input-Graph'!$K$27*EXP(J419/(2*'Input-Graph'!$K$21))/('Input-Graph'!A423*A419)</f>
        <v>3900.9473492415814</v>
      </c>
      <c r="C419">
        <f t="shared" si="28"/>
        <v>-2332.205113369512</v>
      </c>
      <c r="D419">
        <f>POWER('Input-Graph'!$K$21,1.5)*EXP(J419/(2*'Input-Graph'!$K$21))/(A419*SQRT(2*PI()))</f>
        <v>13163.234645735307</v>
      </c>
      <c r="E419">
        <f t="shared" si="29"/>
        <v>10831.029532365796</v>
      </c>
      <c r="F419" s="6">
        <f>I419*NORMDIST(-I419*SQRT(A419)/'Input-Graph'!$K$21,0,1,1)</f>
        <v>2298.3761197187587</v>
      </c>
      <c r="G419" s="6">
        <f>-('Input-Graph'!$K$21*EXP(Intermediate!J419*Intermediate!A419/(2*'Input-Graph'!$K$21*'Input-Graph'!$K$21))/SQRT(2*PI()*Intermediate!A419))</f>
        <v>-14955.552739894601</v>
      </c>
      <c r="H419">
        <f t="shared" si="30"/>
        <v>2074.8002614315355</v>
      </c>
      <c r="I419">
        <f>'Input-Graph'!$K$20-'Input-Graph'!$N$14/Intermediate!K419</f>
        <v>5155.500000000007</v>
      </c>
      <c r="J419">
        <f t="shared" si="27"/>
        <v>-26579180.250000075</v>
      </c>
      <c r="K419">
        <f>('Input-Graph'!$N$5-((2*'Input-Graph'!A423/'Input-Graph'!$N$7)+'Input-Graph'!$N$8))*'Input-Graph'!$N$6</f>
        <v>1955.9999999999934</v>
      </c>
    </row>
    <row r="420" spans="1:11" ht="12.75">
      <c r="A420" s="4">
        <f>'Input-Graph'!$K$21+'Input-Graph'!$K$27/'Input-Graph'!A424</f>
        <v>2404686128.0354567</v>
      </c>
      <c r="B420">
        <f>SQRT('Input-Graph'!$K$21/(2*PI()))*'Input-Graph'!$K$27*EXP(J420/(2*'Input-Graph'!$K$21))/('Input-Graph'!A424*A420)</f>
        <v>3893.8296170761855</v>
      </c>
      <c r="C420">
        <f t="shared" si="28"/>
        <v>-2332.205113369512</v>
      </c>
      <c r="D420">
        <f>POWER('Input-Graph'!$K$21,1.5)*EXP(J420/(2*'Input-Graph'!$K$21))/(A420*SQRT(2*PI()))</f>
        <v>13170.352377900705</v>
      </c>
      <c r="E420">
        <f t="shared" si="29"/>
        <v>10838.147264531191</v>
      </c>
      <c r="F420" s="6">
        <f>I420*NORMDIST(-I420*SQRT(A420)/'Input-Graph'!$K$21,0,1,1)</f>
        <v>2298.4511558809645</v>
      </c>
      <c r="G420" s="6">
        <f>-('Input-Graph'!$K$21*EXP(Intermediate!J420*Intermediate!A420/(2*'Input-Graph'!$K$21*'Input-Graph'!$K$21))/SQRT(2*PI()*Intermediate!A420))</f>
        <v>-14959.670684295987</v>
      </c>
      <c r="H420">
        <f t="shared" si="30"/>
        <v>2070.7573531923554</v>
      </c>
      <c r="I420">
        <f>'Input-Graph'!$K$20-'Input-Graph'!$N$14/Intermediate!K420</f>
        <v>5155.500000000007</v>
      </c>
      <c r="J420">
        <f t="shared" si="27"/>
        <v>-26579180.250000075</v>
      </c>
      <c r="K420">
        <f>('Input-Graph'!$N$5-((2*'Input-Graph'!A424/'Input-Graph'!$N$7)+'Input-Graph'!$N$8))*'Input-Graph'!$N$6</f>
        <v>1953.9999999999936</v>
      </c>
    </row>
    <row r="421" spans="1:11" ht="12.75">
      <c r="A421" s="4">
        <f>'Input-Graph'!$K$21+'Input-Graph'!$K$27/'Input-Graph'!A425</f>
        <v>2403391979.839618</v>
      </c>
      <c r="B421">
        <f>SQRT('Input-Graph'!$K$21/(2*PI()))*'Input-Graph'!$K$27*EXP(J421/(2*'Input-Graph'!$K$21))/('Input-Graph'!A425*A421)</f>
        <v>3886.737811864473</v>
      </c>
      <c r="C421">
        <f t="shared" si="28"/>
        <v>-2332.205113369512</v>
      </c>
      <c r="D421">
        <f>POWER('Input-Graph'!$K$21,1.5)*EXP(J421/(2*'Input-Graph'!$K$21))/(A421*SQRT(2*PI()))</f>
        <v>13177.444183112419</v>
      </c>
      <c r="E421">
        <f t="shared" si="29"/>
        <v>10845.239069742907</v>
      </c>
      <c r="F421" s="6">
        <f>I421*NORMDIST(-I421*SQRT(A421)/'Input-Graph'!$K$21,0,1,1)</f>
        <v>2298.525858619345</v>
      </c>
      <c r="G421" s="6">
        <f>-('Input-Graph'!$K$21*EXP(Intermediate!J421*Intermediate!A421/(2*'Input-Graph'!$K$21*'Input-Graph'!$K$21))/SQRT(2*PI()*Intermediate!A421))</f>
        <v>-14963.77250242703</v>
      </c>
      <c r="H421">
        <f t="shared" si="30"/>
        <v>2066.7302377996966</v>
      </c>
      <c r="I421">
        <f>'Input-Graph'!$K$20-'Input-Graph'!$N$14/Intermediate!K421</f>
        <v>5155.500000000007</v>
      </c>
      <c r="J421">
        <f t="shared" si="27"/>
        <v>-26579180.250000075</v>
      </c>
      <c r="K421">
        <f>('Input-Graph'!$N$5-((2*'Input-Graph'!A425/'Input-Graph'!$N$7)+'Input-Graph'!$N$8))*'Input-Graph'!$N$6</f>
        <v>1951.9999999999932</v>
      </c>
    </row>
    <row r="422" spans="1:11" ht="12.75">
      <c r="A422" s="4">
        <f>'Input-Graph'!$K$21+'Input-Graph'!$K$27/'Input-Graph'!A426</f>
        <v>2402103921.752937</v>
      </c>
      <c r="B422">
        <f>SQRT('Input-Graph'!$K$21/(2*PI()))*'Input-Graph'!$K$27*EXP(J422/(2*'Input-Graph'!$K$21))/('Input-Graph'!A426*A422)</f>
        <v>3879.6717922022326</v>
      </c>
      <c r="C422">
        <f t="shared" si="28"/>
        <v>-2332.205113369512</v>
      </c>
      <c r="D422">
        <f>POWER('Input-Graph'!$K$21,1.5)*EXP(J422/(2*'Input-Graph'!$K$21))/(A422*SQRT(2*PI()))</f>
        <v>13184.510202774658</v>
      </c>
      <c r="E422">
        <f t="shared" si="29"/>
        <v>10852.305089405145</v>
      </c>
      <c r="F422" s="6">
        <f>I422*NORMDIST(-I422*SQRT(A422)/'Input-Graph'!$K$21,0,1,1)</f>
        <v>2298.600230159295</v>
      </c>
      <c r="G422" s="6">
        <f>-('Input-Graph'!$K$21*EXP(Intermediate!J422*Intermediate!A422/(2*'Input-Graph'!$K$21*'Input-Graph'!$K$21))/SQRT(2*PI()*Intermediate!A422))</f>
        <v>-14967.85828928922</v>
      </c>
      <c r="H422">
        <f t="shared" si="30"/>
        <v>2062.7188224774545</v>
      </c>
      <c r="I422">
        <f>'Input-Graph'!$K$20-'Input-Graph'!$N$14/Intermediate!K422</f>
        <v>5155.500000000007</v>
      </c>
      <c r="J422">
        <f t="shared" si="27"/>
        <v>-26579180.250000075</v>
      </c>
      <c r="K422">
        <f>('Input-Graph'!$N$5-((2*'Input-Graph'!A426/'Input-Graph'!$N$7)+'Input-Graph'!$N$8))*'Input-Graph'!$N$6</f>
        <v>1949.9999999999932</v>
      </c>
    </row>
    <row r="423" spans="1:11" ht="12.75">
      <c r="A423" s="4">
        <f>'Input-Graph'!$K$21+'Input-Graph'!$K$27/'Input-Graph'!A427</f>
        <v>2400821910.8873196</v>
      </c>
      <c r="B423">
        <f>SQRT('Input-Graph'!$K$21/(2*PI()))*'Input-Graph'!$K$27*EXP(J423/(2*'Input-Graph'!$K$21))/('Input-Graph'!A427*A423)</f>
        <v>3872.6314177116683</v>
      </c>
      <c r="C423">
        <f t="shared" si="28"/>
        <v>-2332.205113369512</v>
      </c>
      <c r="D423">
        <f>POWER('Input-Graph'!$K$21,1.5)*EXP(J423/(2*'Input-Graph'!$K$21))/(A423*SQRT(2*PI()))</f>
        <v>13191.550577265223</v>
      </c>
      <c r="E423">
        <f t="shared" si="29"/>
        <v>10859.345463895712</v>
      </c>
      <c r="F423" s="6">
        <f>I423*NORMDIST(-I423*SQRT(A423)/'Input-Graph'!$K$21,0,1,1)</f>
        <v>2298.674272706383</v>
      </c>
      <c r="G423" s="6">
        <f>-('Input-Graph'!$K$21*EXP(Intermediate!J423*Intermediate!A423/(2*'Input-Graph'!$K$21*'Input-Graph'!$K$21))/SQRT(2*PI()*Intermediate!A423))</f>
        <v>-14971.928139135502</v>
      </c>
      <c r="H423">
        <f t="shared" si="30"/>
        <v>2058.7230151782624</v>
      </c>
      <c r="I423">
        <f>'Input-Graph'!$K$20-'Input-Graph'!$N$14/Intermediate!K423</f>
        <v>5155.500000000007</v>
      </c>
      <c r="J423">
        <f t="shared" si="27"/>
        <v>-26579180.250000075</v>
      </c>
      <c r="K423">
        <f>('Input-Graph'!$N$5-((2*'Input-Graph'!A427/'Input-Graph'!$N$7)+'Input-Graph'!$N$8))*'Input-Graph'!$N$6</f>
        <v>1947.9999999999932</v>
      </c>
    </row>
    <row r="424" spans="1:11" ht="12.75">
      <c r="A424" s="4">
        <f>'Input-Graph'!$K$21+'Input-Graph'!$K$27/'Input-Graph'!A428</f>
        <v>2399545904.756436</v>
      </c>
      <c r="B424">
        <f>SQRT('Input-Graph'!$K$21/(2*PI()))*'Input-Graph'!$K$27*EXP(J424/(2*'Input-Graph'!$K$21))/('Input-Graph'!A428*A424)</f>
        <v>3865.616549032104</v>
      </c>
      <c r="C424">
        <f t="shared" si="28"/>
        <v>-2332.205113369512</v>
      </c>
      <c r="D424">
        <f>POWER('Input-Graph'!$K$21,1.5)*EXP(J424/(2*'Input-Graph'!$K$21))/(A424*SQRT(2*PI()))</f>
        <v>13198.565445944787</v>
      </c>
      <c r="E424">
        <f t="shared" si="29"/>
        <v>10866.360332575274</v>
      </c>
      <c r="F424" s="6">
        <f>I424*NORMDIST(-I424*SQRT(A424)/'Input-Graph'!$K$21,0,1,1)</f>
        <v>2298.7479884465715</v>
      </c>
      <c r="G424" s="6">
        <f>-('Input-Graph'!$K$21*EXP(Intermediate!J424*Intermediate!A424/(2*'Input-Graph'!$K$21*'Input-Graph'!$K$21))/SQRT(2*PI()*Intermediate!A424))</f>
        <v>-14975.982145477663</v>
      </c>
      <c r="H424">
        <f t="shared" si="30"/>
        <v>2054.7427245762865</v>
      </c>
      <c r="I424">
        <f>'Input-Graph'!$K$20-'Input-Graph'!$N$14/Intermediate!K424</f>
        <v>5155.500000000007</v>
      </c>
      <c r="J424">
        <f t="shared" si="27"/>
        <v>-26579180.250000075</v>
      </c>
      <c r="K424">
        <f>('Input-Graph'!$N$5-((2*'Input-Graph'!A428/'Input-Graph'!$N$7)+'Input-Graph'!$N$8))*'Input-Graph'!$N$6</f>
        <v>1945.9999999999934</v>
      </c>
    </row>
    <row r="425" spans="1:11" ht="12.75">
      <c r="A425" s="4">
        <f>'Input-Graph'!$K$21+'Input-Graph'!$K$27/'Input-Graph'!A429</f>
        <v>2398275861.2710238</v>
      </c>
      <c r="B425">
        <f>SQRT('Input-Graph'!$K$21/(2*PI()))*'Input-Graph'!$K$27*EXP(J425/(2*'Input-Graph'!$K$21))/('Input-Graph'!A429*A425)</f>
        <v>3858.6270478107863</v>
      </c>
      <c r="C425">
        <f t="shared" si="28"/>
        <v>-2332.205113369512</v>
      </c>
      <c r="D425">
        <f>POWER('Input-Graph'!$K$21,1.5)*EXP(J425/(2*'Input-Graph'!$K$21))/(A425*SQRT(2*PI()))</f>
        <v>13205.554947166103</v>
      </c>
      <c r="E425">
        <f t="shared" si="29"/>
        <v>10873.34983379659</v>
      </c>
      <c r="F425" s="6">
        <f>I425*NORMDIST(-I425*SQRT(A425)/'Input-Graph'!$K$21,0,1,1)</f>
        <v>2298.821379546439</v>
      </c>
      <c r="G425" s="6">
        <f>-('Input-Graph'!$K$21*EXP(Intermediate!J425*Intermediate!A425/(2*'Input-Graph'!$K$21*'Input-Graph'!$K$21))/SQRT(2*PI()*Intermediate!A425))</f>
        <v>-14980.020401093663</v>
      </c>
      <c r="H425">
        <f t="shared" si="30"/>
        <v>2050.777860060154</v>
      </c>
      <c r="I425">
        <f>'Input-Graph'!$K$20-'Input-Graph'!$N$14/Intermediate!K425</f>
        <v>5155.500000000007</v>
      </c>
      <c r="J425">
        <f t="shared" si="27"/>
        <v>-26579180.250000075</v>
      </c>
      <c r="K425">
        <f>('Input-Graph'!$N$5-((2*'Input-Graph'!A429/'Input-Graph'!$N$7)+'Input-Graph'!$N$8))*'Input-Graph'!$N$6</f>
        <v>1943.9999999999934</v>
      </c>
    </row>
    <row r="426" spans="1:11" ht="12.75">
      <c r="A426" s="4">
        <f>'Input-Graph'!$K$21+'Input-Graph'!$K$27/'Input-Graph'!A430</f>
        <v>2397011738.7342615</v>
      </c>
      <c r="B426">
        <f>SQRT('Input-Graph'!$K$21/(2*PI()))*'Input-Graph'!$K$27*EXP(J426/(2*'Input-Graph'!$K$21))/('Input-Graph'!A430*A426)</f>
        <v>3851.6627766937913</v>
      </c>
      <c r="C426">
        <f t="shared" si="28"/>
        <v>-2332.205113369512</v>
      </c>
      <c r="D426">
        <f>POWER('Input-Graph'!$K$21,1.5)*EXP(J426/(2*'Input-Graph'!$K$21))/(A426*SQRT(2*PI()))</f>
        <v>13212.519218283098</v>
      </c>
      <c r="E426">
        <f t="shared" si="29"/>
        <v>10880.314104913585</v>
      </c>
      <c r="F426" s="6">
        <f>I426*NORMDIST(-I426*SQRT(A426)/'Input-Graph'!$K$21,0,1,1)</f>
        <v>2298.8944481533895</v>
      </c>
      <c r="G426" s="6">
        <f>-('Input-Graph'!$K$21*EXP(Intermediate!J426*Intermediate!A426/(2*'Input-Graph'!$K$21*'Input-Graph'!$K$21))/SQRT(2*PI()*Intermediate!A426))</f>
        <v>-14984.042998034824</v>
      </c>
      <c r="H426">
        <f t="shared" si="30"/>
        <v>2046.828331725941</v>
      </c>
      <c r="I426">
        <f>'Input-Graph'!$K$20-'Input-Graph'!$N$14/Intermediate!K426</f>
        <v>5155.500000000007</v>
      </c>
      <c r="J426">
        <f t="shared" si="27"/>
        <v>-26579180.250000075</v>
      </c>
      <c r="K426">
        <f>('Input-Graph'!$N$5-((2*'Input-Graph'!A430/'Input-Graph'!$N$7)+'Input-Graph'!$N$8))*'Input-Graph'!$N$6</f>
        <v>1941.9999999999932</v>
      </c>
    </row>
    <row r="427" spans="1:11" ht="12.75">
      <c r="A427" s="4">
        <f>'Input-Graph'!$K$21+'Input-Graph'!$K$27/'Input-Graph'!A431</f>
        <v>2395753495.837205</v>
      </c>
      <c r="B427">
        <f>SQRT('Input-Graph'!$K$21/(2*PI()))*'Input-Graph'!$K$27*EXP(J427/(2*'Input-Graph'!$K$21))/('Input-Graph'!A431*A427)</f>
        <v>3844.723599317024</v>
      </c>
      <c r="C427">
        <f t="shared" si="28"/>
        <v>-2332.205113369512</v>
      </c>
      <c r="D427">
        <f>POWER('Input-Graph'!$K$21,1.5)*EXP(J427/(2*'Input-Graph'!$K$21))/(A427*SQRT(2*PI()))</f>
        <v>13219.458395659867</v>
      </c>
      <c r="E427">
        <f t="shared" si="29"/>
        <v>10887.253282290356</v>
      </c>
      <c r="F427" s="6">
        <f>I427*NORMDIST(-I427*SQRT(A427)/'Input-Graph'!$K$21,0,1,1)</f>
        <v>2298.9671963958685</v>
      </c>
      <c r="G427" s="6">
        <f>-('Input-Graph'!$K$21*EXP(Intermediate!J427*Intermediate!A427/(2*'Input-Graph'!$K$21*'Input-Graph'!$K$21))/SQRT(2*PI()*Intermediate!A427))</f>
        <v>-14988.050027632995</v>
      </c>
      <c r="H427">
        <f t="shared" si="30"/>
        <v>2042.8940503702543</v>
      </c>
      <c r="I427">
        <f>'Input-Graph'!$K$20-'Input-Graph'!$N$14/Intermediate!K427</f>
        <v>5155.500000000007</v>
      </c>
      <c r="J427">
        <f t="shared" si="27"/>
        <v>-26579180.250000075</v>
      </c>
      <c r="K427">
        <f>('Input-Graph'!$N$5-((2*'Input-Graph'!A431/'Input-Graph'!$N$7)+'Input-Graph'!$N$8))*'Input-Graph'!$N$6</f>
        <v>1939.9999999999932</v>
      </c>
    </row>
    <row r="428" spans="1:11" ht="12.75">
      <c r="A428" s="4">
        <f>'Input-Graph'!$K$21+'Input-Graph'!$K$27/'Input-Graph'!A432</f>
        <v>2394501091.6542883</v>
      </c>
      <c r="B428">
        <f>SQRT('Input-Graph'!$K$21/(2*PI()))*'Input-Graph'!$K$27*EXP(J428/(2*'Input-Graph'!$K$21))/('Input-Graph'!A432*A428)</f>
        <v>3837.809380297318</v>
      </c>
      <c r="C428">
        <f t="shared" si="28"/>
        <v>-2332.205113369512</v>
      </c>
      <c r="D428">
        <f>POWER('Input-Graph'!$K$21,1.5)*EXP(J428/(2*'Input-Graph'!$K$21))/(A428*SQRT(2*PI()))</f>
        <v>13226.37261467957</v>
      </c>
      <c r="E428">
        <f t="shared" si="29"/>
        <v>10894.167501310058</v>
      </c>
      <c r="F428" s="6">
        <f>I428*NORMDIST(-I428*SQRT(A428)/'Input-Graph'!$K$21,0,1,1)</f>
        <v>2299.039626383571</v>
      </c>
      <c r="G428" s="6">
        <f>-('Input-Graph'!$K$21*EXP(Intermediate!J428*Intermediate!A428/(2*'Input-Graph'!$K$21*'Input-Graph'!$K$21))/SQRT(2*PI()*Intermediate!A428))</f>
        <v>-14992.041580507597</v>
      </c>
      <c r="H428">
        <f t="shared" si="30"/>
        <v>2038.9749274833484</v>
      </c>
      <c r="I428">
        <f>'Input-Graph'!$K$20-'Input-Graph'!$N$14/Intermediate!K428</f>
        <v>5155.500000000007</v>
      </c>
      <c r="J428">
        <f t="shared" si="27"/>
        <v>-26579180.250000075</v>
      </c>
      <c r="K428">
        <f>('Input-Graph'!$N$5-((2*'Input-Graph'!A432/'Input-Graph'!$N$7)+'Input-Graph'!$N$8))*'Input-Graph'!$N$6</f>
        <v>1937.9999999999932</v>
      </c>
    </row>
    <row r="429" spans="1:11" ht="12.75">
      <c r="A429" s="4">
        <f>'Input-Graph'!$K$21+'Input-Graph'!$K$27/'Input-Graph'!A433</f>
        <v>2393254485.6388845</v>
      </c>
      <c r="B429">
        <f>SQRT('Input-Graph'!$K$21/(2*PI()))*'Input-Graph'!$K$27*EXP(J429/(2*'Input-Graph'!$K$21))/('Input-Graph'!A433*A429)</f>
        <v>3830.919985223637</v>
      </c>
      <c r="C429">
        <f t="shared" si="28"/>
        <v>-2332.205113369512</v>
      </c>
      <c r="D429">
        <f>POWER('Input-Graph'!$K$21,1.5)*EXP(J429/(2*'Input-Graph'!$K$21))/(A429*SQRT(2*PI()))</f>
        <v>13233.262009753254</v>
      </c>
      <c r="E429">
        <f t="shared" si="29"/>
        <v>10901.056896383743</v>
      </c>
      <c r="F429" s="6">
        <f>I429*NORMDIST(-I429*SQRT(A429)/'Input-Graph'!$K$21,0,1,1)</f>
        <v>2299.111740207649</v>
      </c>
      <c r="G429" s="6">
        <f>-('Input-Graph'!$K$21*EXP(Intermediate!J429*Intermediate!A429/(2*'Input-Graph'!$K$21*'Input-Graph'!$K$21))/SQRT(2*PI()*Intermediate!A429))</f>
        <v>-14996.017746572588</v>
      </c>
      <c r="H429">
        <f t="shared" si="30"/>
        <v>2035.0708752424416</v>
      </c>
      <c r="I429">
        <f>'Input-Graph'!$K$20-'Input-Graph'!$N$14/Intermediate!K429</f>
        <v>5155.500000000007</v>
      </c>
      <c r="J429">
        <f t="shared" si="27"/>
        <v>-26579180.250000075</v>
      </c>
      <c r="K429">
        <f>('Input-Graph'!$N$5-((2*'Input-Graph'!A433/'Input-Graph'!$N$7)+'Input-Graph'!$N$8))*'Input-Graph'!$N$6</f>
        <v>1935.9999999999932</v>
      </c>
    </row>
    <row r="430" spans="1:11" ht="12.75">
      <c r="A430" s="4">
        <f>'Input-Graph'!$K$21+'Input-Graph'!$K$27/'Input-Graph'!A434</f>
        <v>2392013637.618933</v>
      </c>
      <c r="B430">
        <f>SQRT('Input-Graph'!$K$21/(2*PI()))*'Input-Graph'!$K$27*EXP(J430/(2*'Input-Graph'!$K$21))/('Input-Graph'!A434*A430)</f>
        <v>3824.0552806483556</v>
      </c>
      <c r="C430">
        <f t="shared" si="28"/>
        <v>-2332.205113369512</v>
      </c>
      <c r="D430">
        <f>POWER('Input-Graph'!$K$21,1.5)*EXP(J430/(2*'Input-Graph'!$K$21))/(A430*SQRT(2*PI()))</f>
        <v>13240.126714328537</v>
      </c>
      <c r="E430">
        <f t="shared" si="29"/>
        <v>10907.921600959024</v>
      </c>
      <c r="F430" s="6">
        <f>I430*NORMDIST(-I430*SQRT(A430)/'Input-Graph'!$K$21,0,1,1)</f>
        <v>2299.183539940914</v>
      </c>
      <c r="G430" s="6">
        <f>-('Input-Graph'!$K$21*EXP(Intermediate!J430*Intermediate!A430/(2*'Input-Graph'!$K$21*'Input-Graph'!$K$21))/SQRT(2*PI()*Intermediate!A430))</f>
        <v>-14999.978615043348</v>
      </c>
      <c r="H430">
        <f t="shared" si="30"/>
        <v>2031.1818065049465</v>
      </c>
      <c r="I430">
        <f>'Input-Graph'!$K$20-'Input-Graph'!$N$14/Intermediate!K430</f>
        <v>5155.500000000007</v>
      </c>
      <c r="J430">
        <f t="shared" si="27"/>
        <v>-26579180.250000075</v>
      </c>
      <c r="K430">
        <f>('Input-Graph'!$N$5-((2*'Input-Graph'!A434/'Input-Graph'!$N$7)+'Input-Graph'!$N$8))*'Input-Graph'!$N$6</f>
        <v>1933.9999999999932</v>
      </c>
    </row>
    <row r="431" spans="1:11" ht="12.75">
      <c r="A431" s="4">
        <f>'Input-Graph'!$K$21+'Input-Graph'!$K$27/'Input-Graph'!A435</f>
        <v>2390778507.7926226</v>
      </c>
      <c r="B431">
        <f>SQRT('Input-Graph'!$K$21/(2*PI()))*'Input-Graph'!$K$27*EXP(J431/(2*'Input-Graph'!$K$21))/('Input-Graph'!A435*A431)</f>
        <v>3817.2151340786495</v>
      </c>
      <c r="C431">
        <f t="shared" si="28"/>
        <v>-2332.205113369512</v>
      </c>
      <c r="D431">
        <f>POWER('Input-Graph'!$K$21,1.5)*EXP(J431/(2*'Input-Graph'!$K$21))/(A431*SQRT(2*PI()))</f>
        <v>13246.96686089824</v>
      </c>
      <c r="E431">
        <f t="shared" si="29"/>
        <v>10914.761747528726</v>
      </c>
      <c r="F431" s="6">
        <f>I431*NORMDIST(-I431*SQRT(A431)/'Input-Graph'!$K$21,0,1,1)</f>
        <v>2299.2550276380407</v>
      </c>
      <c r="G431" s="6">
        <f>-('Input-Graph'!$K$21*EXP(Intermediate!J431*Intermediate!A431/(2*'Input-Graph'!$K$21*'Input-Graph'!$K$21))/SQRT(2*PI()*Intermediate!A431))</f>
        <v>-15003.924274443489</v>
      </c>
      <c r="H431">
        <f t="shared" si="30"/>
        <v>2027.3076348019276</v>
      </c>
      <c r="I431">
        <f>'Input-Graph'!$K$20-'Input-Graph'!$N$14/Intermediate!K431</f>
        <v>5155.500000000007</v>
      </c>
      <c r="J431">
        <f t="shared" si="27"/>
        <v>-26579180.250000075</v>
      </c>
      <c r="K431">
        <f>('Input-Graph'!$N$5-((2*'Input-Graph'!A435/'Input-Graph'!$N$7)+'Input-Graph'!$N$8))*'Input-Graph'!$N$6</f>
        <v>1931.999999999993</v>
      </c>
    </row>
    <row r="432" spans="1:11" ht="12.75">
      <c r="A432" s="4">
        <f>'Input-Graph'!$K$21+'Input-Graph'!$K$27/'Input-Graph'!A436</f>
        <v>2389549056.7241335</v>
      </c>
      <c r="B432">
        <f>SQRT('Input-Graph'!$K$21/(2*PI()))*'Input-Graph'!$K$27*EXP(J432/(2*'Input-Graph'!$K$21))/('Input-Graph'!A436*A432)</f>
        <v>3810.3994139679717</v>
      </c>
      <c r="C432">
        <f t="shared" si="28"/>
        <v>-2332.205113369512</v>
      </c>
      <c r="D432">
        <f>POWER('Input-Graph'!$K$21,1.5)*EXP(J432/(2*'Input-Graph'!$K$21))/(A432*SQRT(2*PI()))</f>
        <v>13253.78258100892</v>
      </c>
      <c r="E432">
        <f t="shared" si="29"/>
        <v>10921.577467639407</v>
      </c>
      <c r="F432" s="6">
        <f>I432*NORMDIST(-I432*SQRT(A432)/'Input-Graph'!$K$21,0,1,1)</f>
        <v>2299.3262053357626</v>
      </c>
      <c r="G432" s="6">
        <f>-('Input-Graph'!$K$21*EXP(Intermediate!J432*Intermediate!A432/(2*'Input-Graph'!$K$21*'Input-Graph'!$K$21))/SQRT(2*PI()*Intermediate!A432))</f>
        <v>-15007.854812611593</v>
      </c>
      <c r="H432">
        <f t="shared" si="30"/>
        <v>2023.4482743315457</v>
      </c>
      <c r="I432">
        <f>'Input-Graph'!$K$20-'Input-Graph'!$N$14/Intermediate!K432</f>
        <v>5155.500000000007</v>
      </c>
      <c r="J432">
        <f t="shared" si="27"/>
        <v>-26579180.250000075</v>
      </c>
      <c r="K432">
        <f>('Input-Graph'!$N$5-((2*'Input-Graph'!A436/'Input-Graph'!$N$7)+'Input-Graph'!$N$8))*'Input-Graph'!$N$6</f>
        <v>1929.999999999993</v>
      </c>
    </row>
    <row r="433" spans="1:11" ht="12.75">
      <c r="A433" s="4">
        <f>'Input-Graph'!$K$21+'Input-Graph'!$K$27/'Input-Graph'!A437</f>
        <v>2388325245.339445</v>
      </c>
      <c r="B433">
        <f>SQRT('Input-Graph'!$K$21/(2*PI()))*'Input-Graph'!$K$27*EXP(J433/(2*'Input-Graph'!$K$21))/('Input-Graph'!A437*A433)</f>
        <v>3803.607989707614</v>
      </c>
      <c r="C433">
        <f t="shared" si="28"/>
        <v>-2332.205113369512</v>
      </c>
      <c r="D433">
        <f>POWER('Input-Graph'!$K$21,1.5)*EXP(J433/(2*'Input-Graph'!$K$21))/(A433*SQRT(2*PI()))</f>
        <v>13260.574005269276</v>
      </c>
      <c r="E433">
        <f t="shared" si="29"/>
        <v>10928.368891899765</v>
      </c>
      <c r="F433" s="6">
        <f>I433*NORMDIST(-I433*SQRT(A433)/'Input-Graph'!$K$21,0,1,1)</f>
        <v>2299.39707505307</v>
      </c>
      <c r="G433" s="6">
        <f>-('Input-Graph'!$K$21*EXP(Intermediate!J433*Intermediate!A433/(2*'Input-Graph'!$K$21*'Input-Graph'!$K$21))/SQRT(2*PI()*Intermediate!A433))</f>
        <v>-15011.770316707833</v>
      </c>
      <c r="H433">
        <f t="shared" si="30"/>
        <v>2019.6036399526165</v>
      </c>
      <c r="I433">
        <f>'Input-Graph'!$K$20-'Input-Graph'!$N$14/Intermediate!K433</f>
        <v>5155.500000000007</v>
      </c>
      <c r="J433">
        <f t="shared" si="27"/>
        <v>-26579180.250000075</v>
      </c>
      <c r="K433">
        <f>('Input-Graph'!$N$5-((2*'Input-Graph'!A437/'Input-Graph'!$N$7)+'Input-Graph'!$N$8))*'Input-Graph'!$N$6</f>
        <v>1927.999999999993</v>
      </c>
    </row>
    <row r="434" spans="1:11" ht="12.75">
      <c r="A434" s="4">
        <f>'Input-Graph'!$K$21+'Input-Graph'!$K$27/'Input-Graph'!A438</f>
        <v>2387107034.9221926</v>
      </c>
      <c r="B434">
        <f>SQRT('Input-Graph'!$K$21/(2*PI()))*'Input-Graph'!$K$27*EXP(J434/(2*'Input-Graph'!$K$21))/('Input-Graph'!A438*A434)</f>
        <v>3796.8407316183693</v>
      </c>
      <c r="C434">
        <f t="shared" si="28"/>
        <v>-2332.205113369512</v>
      </c>
      <c r="D434">
        <f>POWER('Input-Graph'!$K$21,1.5)*EXP(J434/(2*'Input-Graph'!$K$21))/(A434*SQRT(2*PI()))</f>
        <v>13267.341263358521</v>
      </c>
      <c r="E434">
        <f t="shared" si="29"/>
        <v>10935.136149989008</v>
      </c>
      <c r="F434" s="6">
        <f>I434*NORMDIST(-I434*SQRT(A434)/'Input-Graph'!$K$21,0,1,1)</f>
        <v>2299.467638791402</v>
      </c>
      <c r="G434" s="6">
        <f>-('Input-Graph'!$K$21*EXP(Intermediate!J434*Intermediate!A434/(2*'Input-Graph'!$K$21*'Input-Graph'!$K$21))/SQRT(2*PI()*Intermediate!A434))</f>
        <v>-15015.670873220562</v>
      </c>
      <c r="H434">
        <f t="shared" si="30"/>
        <v>2015.7736471782155</v>
      </c>
      <c r="I434">
        <f>'Input-Graph'!$K$20-'Input-Graph'!$N$14/Intermediate!K434</f>
        <v>5155.500000000007</v>
      </c>
      <c r="J434">
        <f t="shared" si="27"/>
        <v>-26579180.250000075</v>
      </c>
      <c r="K434">
        <f>('Input-Graph'!$N$5-((2*'Input-Graph'!A438/'Input-Graph'!$N$7)+'Input-Graph'!$N$8))*'Input-Graph'!$N$6</f>
        <v>1925.999999999993</v>
      </c>
    </row>
    <row r="435" spans="1:11" ht="12.75">
      <c r="A435" s="4">
        <f>'Input-Graph'!$K$21+'Input-Graph'!$K$27/'Input-Graph'!A439</f>
        <v>2385894387.109585</v>
      </c>
      <c r="B435">
        <f>SQRT('Input-Graph'!$K$21/(2*PI()))*'Input-Graph'!$K$27*EXP(J435/(2*'Input-Graph'!$K$21))/('Input-Graph'!A439*A435)</f>
        <v>3790.097510942276</v>
      </c>
      <c r="C435">
        <f t="shared" si="28"/>
        <v>-2332.205113369512</v>
      </c>
      <c r="D435">
        <f>POWER('Input-Graph'!$K$21,1.5)*EXP(J435/(2*'Input-Graph'!$K$21))/(A435*SQRT(2*PI()))</f>
        <v>13274.084484034614</v>
      </c>
      <c r="E435">
        <f t="shared" si="29"/>
        <v>10941.879370665101</v>
      </c>
      <c r="F435" s="6">
        <f>I435*NORMDIST(-I435*SQRT(A435)/'Input-Graph'!$K$21,0,1,1)</f>
        <v>2299.537898534839</v>
      </c>
      <c r="G435" s="6">
        <f>-('Input-Graph'!$K$21*EXP(Intermediate!J435*Intermediate!A435/(2*'Input-Graph'!$K$21*'Input-Graph'!$K$21))/SQRT(2*PI()*Intermediate!A435))</f>
        <v>-15019.556567972808</v>
      </c>
      <c r="H435">
        <f t="shared" si="30"/>
        <v>2011.9582121694093</v>
      </c>
      <c r="I435">
        <f>'Input-Graph'!$K$20-'Input-Graph'!$N$14/Intermediate!K435</f>
        <v>5155.500000000007</v>
      </c>
      <c r="J435">
        <f t="shared" si="27"/>
        <v>-26579180.250000075</v>
      </c>
      <c r="K435">
        <f>('Input-Graph'!$N$5-((2*'Input-Graph'!A439/'Input-Graph'!$N$7)+'Input-Graph'!$N$8))*'Input-Graph'!$N$6</f>
        <v>1923.9999999999932</v>
      </c>
    </row>
    <row r="436" spans="1:11" ht="12.75">
      <c r="A436" s="4">
        <f>'Input-Graph'!$K$21+'Input-Graph'!$K$27/'Input-Graph'!A440</f>
        <v>2384687263.8883786</v>
      </c>
      <c r="B436">
        <f>SQRT('Input-Graph'!$K$21/(2*PI()))*'Input-Graph'!$K$27*EXP(J436/(2*'Input-Graph'!$K$21))/('Input-Graph'!A440*A436)</f>
        <v>3783.3781998344507</v>
      </c>
      <c r="C436">
        <f t="shared" si="28"/>
        <v>-2332.205113369512</v>
      </c>
      <c r="D436">
        <f>POWER('Input-Graph'!$K$21,1.5)*EXP(J436/(2*'Input-Graph'!$K$21))/(A436*SQRT(2*PI()))</f>
        <v>13280.803795142438</v>
      </c>
      <c r="E436">
        <f t="shared" si="29"/>
        <v>10948.598681772924</v>
      </c>
      <c r="F436" s="6">
        <f>I436*NORMDIST(-I436*SQRT(A436)/'Input-Graph'!$K$21,0,1,1)</f>
        <v>2299.607856250289</v>
      </c>
      <c r="G436" s="6">
        <f>-('Input-Graph'!$K$21*EXP(Intermediate!J436*Intermediate!A436/(2*'Input-Graph'!$K$21*'Input-Graph'!$K$21))/SQRT(2*PI()*Intermediate!A436))</f>
        <v>-15023.427486128676</v>
      </c>
      <c r="H436">
        <f t="shared" si="30"/>
        <v>2008.1572517289896</v>
      </c>
      <c r="I436">
        <f>'Input-Graph'!$K$20-'Input-Graph'!$N$14/Intermediate!K436</f>
        <v>5155.500000000007</v>
      </c>
      <c r="J436">
        <f t="shared" si="27"/>
        <v>-26579180.250000075</v>
      </c>
      <c r="K436">
        <f>('Input-Graph'!$N$5-((2*'Input-Graph'!A440/'Input-Graph'!$N$7)+'Input-Graph'!$N$8))*'Input-Graph'!$N$6</f>
        <v>1921.9999999999927</v>
      </c>
    </row>
    <row r="437" spans="1:11" ht="12.75">
      <c r="A437" s="4">
        <f>'Input-Graph'!$K$21+'Input-Graph'!$K$27/'Input-Graph'!A441</f>
        <v>2383485627.5909047</v>
      </c>
      <c r="B437">
        <f>SQRT('Input-Graph'!$K$21/(2*PI()))*'Input-Graph'!$K$27*EXP(J437/(2*'Input-Graph'!$K$21))/('Input-Graph'!A441*A437)</f>
        <v>3776.6826713550126</v>
      </c>
      <c r="C437">
        <f t="shared" si="28"/>
        <v>-2332.205113369512</v>
      </c>
      <c r="D437">
        <f>POWER('Input-Graph'!$K$21,1.5)*EXP(J437/(2*'Input-Graph'!$K$21))/(A437*SQRT(2*PI()))</f>
        <v>13287.499323621878</v>
      </c>
      <c r="E437">
        <f t="shared" si="29"/>
        <v>10955.294210252367</v>
      </c>
      <c r="F437" s="6">
        <f>I437*NORMDIST(-I437*SQRT(A437)/'Input-Graph'!$K$21,0,1,1)</f>
        <v>2299.6775138876756</v>
      </c>
      <c r="G437" s="6">
        <f>-('Input-Graph'!$K$21*EXP(Intermediate!J437*Intermediate!A437/(2*'Input-Graph'!$K$21*'Input-Graph'!$K$21))/SQRT(2*PI()*Intermediate!A437))</f>
        <v>-15027.283712199709</v>
      </c>
      <c r="H437">
        <f t="shared" si="30"/>
        <v>2004.3706832953449</v>
      </c>
      <c r="I437">
        <f>'Input-Graph'!$K$20-'Input-Graph'!$N$14/Intermediate!K437</f>
        <v>5155.500000000007</v>
      </c>
      <c r="J437">
        <f t="shared" si="27"/>
        <v>-26579180.250000075</v>
      </c>
      <c r="K437">
        <f>('Input-Graph'!$N$5-((2*'Input-Graph'!A441/'Input-Graph'!$N$7)+'Input-Graph'!$N$8))*'Input-Graph'!$N$6</f>
        <v>1919.9999999999927</v>
      </c>
    </row>
    <row r="438" spans="1:11" ht="12.75">
      <c r="A438" s="4">
        <f>'Input-Graph'!$K$21+'Input-Graph'!$K$27/'Input-Graph'!A442</f>
        <v>2382289440.8911524</v>
      </c>
      <c r="B438">
        <f>SQRT('Input-Graph'!$K$21/(2*PI()))*'Input-Graph'!$K$27*EXP(J438/(2*'Input-Graph'!$K$21))/('Input-Graph'!A442*A438)</f>
        <v>3770.0107994610817</v>
      </c>
      <c r="C438">
        <f t="shared" si="28"/>
        <v>-2332.205113369512</v>
      </c>
      <c r="D438">
        <f>POWER('Input-Graph'!$K$21,1.5)*EXP(J438/(2*'Input-Graph'!$K$21))/(A438*SQRT(2*PI()))</f>
        <v>13294.171195515808</v>
      </c>
      <c r="E438">
        <f t="shared" si="29"/>
        <v>10961.966082146297</v>
      </c>
      <c r="F438" s="6">
        <f>I438*NORMDIST(-I438*SQRT(A438)/'Input-Graph'!$K$21,0,1,1)</f>
        <v>2299.7468733801206</v>
      </c>
      <c r="G438" s="6">
        <f>-('Input-Graph'!$K$21*EXP(Intermediate!J438*Intermediate!A438/(2*'Input-Graph'!$K$21*'Input-Graph'!$K$21))/SQRT(2*PI()*Intermediate!A438))</f>
        <v>-15031.12533005114</v>
      </c>
      <c r="H438">
        <f t="shared" si="30"/>
        <v>2000.5984249363592</v>
      </c>
      <c r="I438">
        <f>'Input-Graph'!$K$20-'Input-Graph'!$N$14/Intermediate!K438</f>
        <v>5155.500000000007</v>
      </c>
      <c r="J438">
        <f t="shared" si="27"/>
        <v>-26579180.250000075</v>
      </c>
      <c r="K438">
        <f>('Input-Graph'!$N$5-((2*'Input-Graph'!A442/'Input-Graph'!$N$7)+'Input-Graph'!$N$8))*'Input-Graph'!$N$6</f>
        <v>1917.999999999993</v>
      </c>
    </row>
    <row r="439" spans="1:11" ht="12.75">
      <c r="A439" s="4">
        <f>'Input-Graph'!$K$21+'Input-Graph'!$K$27/'Input-Graph'!A443</f>
        <v>2381098666.8009005</v>
      </c>
      <c r="B439">
        <f>SQRT('Input-Graph'!$K$21/(2*PI()))*'Input-Graph'!$K$27*EXP(J439/(2*'Input-Graph'!$K$21))/('Input-Graph'!A443*A439)</f>
        <v>3763.362458998881</v>
      </c>
      <c r="C439">
        <f t="shared" si="28"/>
        <v>-2332.205113369512</v>
      </c>
      <c r="D439">
        <f>POWER('Input-Graph'!$K$21,1.5)*EXP(J439/(2*'Input-Graph'!$K$21))/(A439*SQRT(2*PI()))</f>
        <v>13300.819535978013</v>
      </c>
      <c r="E439">
        <f t="shared" si="29"/>
        <v>10968.614422608502</v>
      </c>
      <c r="F439" s="6">
        <f>I439*NORMDIST(-I439*SQRT(A439)/'Input-Graph'!$K$21,0,1,1)</f>
        <v>2299.8159366441237</v>
      </c>
      <c r="G439" s="6">
        <f>-('Input-Graph'!$K$21*EXP(Intermediate!J439*Intermediate!A439/(2*'Input-Graph'!$K$21*'Input-Graph'!$K$21))/SQRT(2*PI()*Intermediate!A439))</f>
        <v>-15034.952422908113</v>
      </c>
      <c r="H439">
        <f t="shared" si="30"/>
        <v>1996.8403953433935</v>
      </c>
      <c r="I439">
        <f>'Input-Graph'!$K$20-'Input-Graph'!$N$14/Intermediate!K439</f>
        <v>5155.500000000007</v>
      </c>
      <c r="J439">
        <f t="shared" si="27"/>
        <v>-26579180.250000075</v>
      </c>
      <c r="K439">
        <f>('Input-Graph'!$N$5-((2*'Input-Graph'!A443/'Input-Graph'!$N$7)+'Input-Graph'!$N$8))*'Input-Graph'!$N$6</f>
        <v>1915.999999999993</v>
      </c>
    </row>
    <row r="440" spans="1:11" ht="12.75">
      <c r="A440" s="4">
        <f>'Input-Graph'!$K$21+'Input-Graph'!$K$27/'Input-Graph'!A444</f>
        <v>2379913268.66591</v>
      </c>
      <c r="B440">
        <f>SQRT('Input-Graph'!$K$21/(2*PI()))*'Input-Graph'!$K$27*EXP(J440/(2*'Input-Graph'!$K$21))/('Input-Graph'!A444*A440)</f>
        <v>3756.7375256958967</v>
      </c>
      <c r="C440">
        <f t="shared" si="28"/>
        <v>-2332.205113369512</v>
      </c>
      <c r="D440">
        <f>POWER('Input-Graph'!$K$21,1.5)*EXP(J440/(2*'Input-Graph'!$K$21))/(A440*SQRT(2*PI()))</f>
        <v>13307.444469280994</v>
      </c>
      <c r="E440">
        <f t="shared" si="29"/>
        <v>10975.239355911483</v>
      </c>
      <c r="F440" s="6">
        <f>I440*NORMDIST(-I440*SQRT(A440)/'Input-Graph'!$K$21,0,1,1)</f>
        <v>2299.884705579744</v>
      </c>
      <c r="G440" s="6">
        <f>-('Input-Graph'!$K$21*EXP(Intermediate!J440*Intermediate!A440/(2*'Input-Graph'!$K$21*'Input-Graph'!$K$21))/SQRT(2*PI()*Intermediate!A440))</f>
        <v>-15038.765073361777</v>
      </c>
      <c r="H440">
        <f t="shared" si="30"/>
        <v>1993.096513825345</v>
      </c>
      <c r="I440">
        <f>'Input-Graph'!$K$20-'Input-Graph'!$N$14/Intermediate!K440</f>
        <v>5155.500000000007</v>
      </c>
      <c r="J440">
        <f t="shared" si="27"/>
        <v>-26579180.250000075</v>
      </c>
      <c r="K440">
        <f>('Input-Graph'!$N$5-((2*'Input-Graph'!A444/'Input-Graph'!$N$7)+'Input-Graph'!$N$8))*'Input-Graph'!$N$6</f>
        <v>1913.999999999993</v>
      </c>
    </row>
    <row r="441" spans="1:11" ht="12.75">
      <c r="A441" s="4">
        <f>'Input-Graph'!$K$21+'Input-Graph'!$K$27/'Input-Graph'!A445</f>
        <v>2378733210.162158</v>
      </c>
      <c r="B441">
        <f>SQRT('Input-Graph'!$K$21/(2*PI()))*'Input-Graph'!$K$27*EXP(J441/(2*'Input-Graph'!$K$21))/('Input-Graph'!A445*A441)</f>
        <v>3750.13587615315</v>
      </c>
      <c r="C441">
        <f t="shared" si="28"/>
        <v>-2332.205113369512</v>
      </c>
      <c r="D441">
        <f>POWER('Input-Graph'!$K$21,1.5)*EXP(J441/(2*'Input-Graph'!$K$21))/(A441*SQRT(2*PI()))</f>
        <v>13314.046118823739</v>
      </c>
      <c r="E441">
        <f t="shared" si="29"/>
        <v>10981.841005454226</v>
      </c>
      <c r="F441" s="6">
        <f>I441*NORMDIST(-I441*SQRT(A441)/'Input-Graph'!$K$21,0,1,1)</f>
        <v>2299.9531820707743</v>
      </c>
      <c r="G441" s="6">
        <f>-('Input-Graph'!$K$21*EXP(Intermediate!J441*Intermediate!A441/(2*'Input-Graph'!$K$21*'Input-Graph'!$K$21))/SQRT(2*PI()*Intermediate!A441))</f>
        <v>-15042.563363375362</v>
      </c>
      <c r="H441">
        <f t="shared" si="30"/>
        <v>1989.3667003027858</v>
      </c>
      <c r="I441">
        <f>'Input-Graph'!$K$20-'Input-Graph'!$N$14/Intermediate!K441</f>
        <v>5155.500000000007</v>
      </c>
      <c r="J441">
        <f t="shared" si="27"/>
        <v>-26579180.250000075</v>
      </c>
      <c r="K441">
        <f>('Input-Graph'!$N$5-((2*'Input-Graph'!A445/'Input-Graph'!$N$7)+'Input-Graph'!$N$8))*'Input-Graph'!$N$6</f>
        <v>1911.9999999999927</v>
      </c>
    </row>
    <row r="442" spans="1:11" ht="12.75">
      <c r="A442" s="4">
        <f>'Input-Graph'!$K$21+'Input-Graph'!$K$27/'Input-Graph'!A446</f>
        <v>2377558455.2921305</v>
      </c>
      <c r="B442">
        <f>SQRT('Input-Graph'!$K$21/(2*PI()))*'Input-Graph'!$K$27*EXP(J442/(2*'Input-Graph'!$K$21))/('Input-Graph'!A446*A442)</f>
        <v>3743.5573878375244</v>
      </c>
      <c r="C442">
        <f t="shared" si="28"/>
        <v>-2332.205113369512</v>
      </c>
      <c r="D442">
        <f>POWER('Input-Graph'!$K$21,1.5)*EXP(J442/(2*'Input-Graph'!$K$21))/(A442*SQRT(2*PI()))</f>
        <v>13320.624607139365</v>
      </c>
      <c r="E442">
        <f t="shared" si="29"/>
        <v>10988.419493769852</v>
      </c>
      <c r="F442" s="6">
        <f>I442*NORMDIST(-I442*SQRT(A442)/'Input-Graph'!$K$21,0,1,1)</f>
        <v>2300.021367984916</v>
      </c>
      <c r="G442" s="6">
        <f>-('Input-Graph'!$K$21*EXP(Intermediate!J442*Intermediate!A442/(2*'Input-Graph'!$K$21*'Input-Graph'!$K$21))/SQRT(2*PI()*Intermediate!A442))</f>
        <v>-15046.34737429017</v>
      </c>
      <c r="H442">
        <f t="shared" si="30"/>
        <v>1985.6508753021226</v>
      </c>
      <c r="I442">
        <f>'Input-Graph'!$K$20-'Input-Graph'!$N$14/Intermediate!K442</f>
        <v>5155.500000000007</v>
      </c>
      <c r="J442">
        <f t="shared" si="27"/>
        <v>-26579180.250000075</v>
      </c>
      <c r="K442">
        <f>('Input-Graph'!$N$5-((2*'Input-Graph'!A446/'Input-Graph'!$N$7)+'Input-Graph'!$N$8))*'Input-Graph'!$N$6</f>
        <v>1909.9999999999927</v>
      </c>
    </row>
    <row r="443" spans="1:11" ht="12.75">
      <c r="A443" s="4">
        <f>'Input-Graph'!$K$21+'Input-Graph'!$K$27/'Input-Graph'!A447</f>
        <v>2376388968.3811617</v>
      </c>
      <c r="B443">
        <f>SQRT('Input-Graph'!$K$21/(2*PI()))*'Input-Graph'!$K$27*EXP(J443/(2*'Input-Graph'!$K$21))/('Input-Graph'!A447*A443)</f>
        <v>3737.001939074188</v>
      </c>
      <c r="C443">
        <f t="shared" si="28"/>
        <v>-2332.205113369512</v>
      </c>
      <c r="D443">
        <f>POWER('Input-Graph'!$K$21,1.5)*EXP(J443/(2*'Input-Graph'!$K$21))/(A443*SQRT(2*PI()))</f>
        <v>13327.180055902701</v>
      </c>
      <c r="E443">
        <f t="shared" si="29"/>
        <v>10994.97494253319</v>
      </c>
      <c r="F443" s="6">
        <f>I443*NORMDIST(-I443*SQRT(A443)/'Input-Graph'!$K$21,0,1,1)</f>
        <v>2300.089265173952</v>
      </c>
      <c r="G443" s="6">
        <f>-('Input-Graph'!$K$21*EXP(Intermediate!J443*Intermediate!A443/(2*'Input-Graph'!$K$21*'Input-Graph'!$K$21))/SQRT(2*PI()*Intermediate!A443))</f>
        <v>-15050.117186831472</v>
      </c>
      <c r="H443">
        <f t="shared" si="30"/>
        <v>1981.9489599498575</v>
      </c>
      <c r="I443">
        <f>'Input-Graph'!$K$20-'Input-Graph'!$N$14/Intermediate!K443</f>
        <v>5155.500000000007</v>
      </c>
      <c r="J443">
        <f t="shared" si="27"/>
        <v>-26579180.250000075</v>
      </c>
      <c r="K443">
        <f>('Input-Graph'!$N$5-((2*'Input-Graph'!A447/'Input-Graph'!$N$7)+'Input-Graph'!$N$8))*'Input-Graph'!$N$6</f>
        <v>1907.9999999999927</v>
      </c>
    </row>
    <row r="444" spans="1:11" ht="12.75">
      <c r="A444" s="4">
        <f>'Input-Graph'!$K$21+'Input-Graph'!$K$27/'Input-Graph'!A448</f>
        <v>2375224714.073821</v>
      </c>
      <c r="B444">
        <f>SQRT('Input-Graph'!$K$21/(2*PI()))*'Input-Graph'!$K$27*EXP(J444/(2*'Input-Graph'!$K$21))/('Input-Graph'!A448*A444)</f>
        <v>3730.469409039094</v>
      </c>
      <c r="C444">
        <f t="shared" si="28"/>
        <v>-2332.205113369512</v>
      </c>
      <c r="D444">
        <f>POWER('Input-Graph'!$K$21,1.5)*EXP(J444/(2*'Input-Graph'!$K$21))/(A444*SQRT(2*PI()))</f>
        <v>13333.7125859378</v>
      </c>
      <c r="E444">
        <f t="shared" si="29"/>
        <v>11001.507472568286</v>
      </c>
      <c r="F444" s="6">
        <f>I444*NORMDIST(-I444*SQRT(A444)/'Input-Graph'!$K$21,0,1,1)</f>
        <v>2300.1568754739137</v>
      </c>
      <c r="G444" s="6">
        <f>-('Input-Graph'!$K$21*EXP(Intermediate!J444*Intermediate!A444/(2*'Input-Graph'!$K$21*'Input-Graph'!$K$21))/SQRT(2*PI()*Intermediate!A444))</f>
        <v>-15053.87288111437</v>
      </c>
      <c r="H444">
        <f t="shared" si="30"/>
        <v>1978.2608759669238</v>
      </c>
      <c r="I444">
        <f>'Input-Graph'!$K$20-'Input-Graph'!$N$14/Intermediate!K444</f>
        <v>5155.500000000007</v>
      </c>
      <c r="J444">
        <f t="shared" si="27"/>
        <v>-26579180.250000075</v>
      </c>
      <c r="K444">
        <f>('Input-Graph'!$N$5-((2*'Input-Graph'!A448/'Input-Graph'!$N$7)+'Input-Graph'!$N$8))*'Input-Graph'!$N$6</f>
        <v>1905.9999999999927</v>
      </c>
    </row>
    <row r="445" spans="1:11" ht="12.75">
      <c r="A445" s="4">
        <f>'Input-Graph'!$K$21+'Input-Graph'!$K$27/'Input-Graph'!A449</f>
        <v>2374065657.330353</v>
      </c>
      <c r="B445">
        <f>SQRT('Input-Graph'!$K$21/(2*PI()))*'Input-Graph'!$K$27*EXP(J445/(2*'Input-Graph'!$K$21))/('Input-Graph'!A449*A445)</f>
        <v>3723.9596777515526</v>
      </c>
      <c r="C445">
        <f t="shared" si="28"/>
        <v>-2332.205113369512</v>
      </c>
      <c r="D445">
        <f>POWER('Input-Graph'!$K$21,1.5)*EXP(J445/(2*'Input-Graph'!$K$21))/(A445*SQRT(2*PI()))</f>
        <v>13340.222317225338</v>
      </c>
      <c r="E445">
        <f t="shared" si="29"/>
        <v>11008.017203855827</v>
      </c>
      <c r="F445" s="6">
        <f>I445*NORMDIST(-I445*SQRT(A445)/'Input-Graph'!$K$21,0,1,1)</f>
        <v>2300.2242007052523</v>
      </c>
      <c r="G445" s="6">
        <f>-('Input-Graph'!$K$21*EXP(Intermediate!J445*Intermediate!A445/(2*'Input-Graph'!$K$21*'Input-Graph'!$K$21))/SQRT(2*PI()*Intermediate!A445))</f>
        <v>-15057.614536649577</v>
      </c>
      <c r="H445">
        <f t="shared" si="30"/>
        <v>1974.5865456630563</v>
      </c>
      <c r="I445">
        <f>'Input-Graph'!$K$20-'Input-Graph'!$N$14/Intermediate!K445</f>
        <v>5155.500000000007</v>
      </c>
      <c r="J445">
        <f t="shared" si="27"/>
        <v>-26579180.250000075</v>
      </c>
      <c r="K445">
        <f>('Input-Graph'!$N$5-((2*'Input-Graph'!A449/'Input-Graph'!$N$7)+'Input-Graph'!$N$8))*'Input-Graph'!$N$6</f>
        <v>1903.9999999999927</v>
      </c>
    </row>
    <row r="446" spans="1:11" ht="12.75">
      <c r="A446" s="4">
        <f>'Input-Graph'!$K$21+'Input-Graph'!$K$27/'Input-Graph'!A450</f>
        <v>2372911763.423158</v>
      </c>
      <c r="B446">
        <f>SQRT('Input-Graph'!$K$21/(2*PI()))*'Input-Graph'!$K$27*EXP(J446/(2*'Input-Graph'!$K$21))/('Input-Graph'!A450*A446)</f>
        <v>3717.4726260668917</v>
      </c>
      <c r="C446">
        <f t="shared" si="28"/>
        <v>-2332.205113369512</v>
      </c>
      <c r="D446">
        <f>POWER('Input-Graph'!$K$21,1.5)*EXP(J446/(2*'Input-Graph'!$K$21))/(A446*SQRT(2*PI()))</f>
        <v>13346.70936891</v>
      </c>
      <c r="E446">
        <f t="shared" si="29"/>
        <v>11014.504255540487</v>
      </c>
      <c r="F446" s="6">
        <f>I446*NORMDIST(-I446*SQRT(A446)/'Input-Graph'!$K$21,0,1,1)</f>
        <v>2300.291242673001</v>
      </c>
      <c r="G446" s="6">
        <f>-('Input-Graph'!$K$21*EXP(Intermediate!J446*Intermediate!A446/(2*'Input-Graph'!$K$21*'Input-Graph'!$K$21))/SQRT(2*PI()*Intermediate!A446))</f>
        <v>-15061.342232349129</v>
      </c>
      <c r="H446">
        <f t="shared" si="30"/>
        <v>1970.9258919312524</v>
      </c>
      <c r="I446">
        <f>'Input-Graph'!$K$20-'Input-Graph'!$N$14/Intermediate!K446</f>
        <v>5155.500000000007</v>
      </c>
      <c r="J446">
        <f t="shared" si="27"/>
        <v>-26579180.250000075</v>
      </c>
      <c r="K446">
        <f>('Input-Graph'!$N$5-((2*'Input-Graph'!A450/'Input-Graph'!$N$7)+'Input-Graph'!$N$8))*'Input-Graph'!$N$6</f>
        <v>1901.9999999999925</v>
      </c>
    </row>
    <row r="447" spans="1:11" ht="12.75">
      <c r="A447" s="4">
        <f>'Input-Graph'!$K$21+'Input-Graph'!$K$27/'Input-Graph'!A451</f>
        <v>2371762997.933329</v>
      </c>
      <c r="B447">
        <f>SQRT('Input-Graph'!$K$21/(2*PI()))*'Input-Graph'!$K$27*EXP(J447/(2*'Input-Graph'!$K$21))/('Input-Graph'!A451*A447)</f>
        <v>3711.008135669181</v>
      </c>
      <c r="C447">
        <f t="shared" si="28"/>
        <v>-2332.205113369512</v>
      </c>
      <c r="D447">
        <f>POWER('Input-Graph'!$K$21,1.5)*EXP(J447/(2*'Input-Graph'!$K$21))/(A447*SQRT(2*PI()))</f>
        <v>13353.17385930771</v>
      </c>
      <c r="E447">
        <f t="shared" si="29"/>
        <v>11020.968745938197</v>
      </c>
      <c r="F447" s="6">
        <f>I447*NORMDIST(-I447*SQRT(A447)/'Input-Graph'!$K$21,0,1,1)</f>
        <v>2300.3580031669394</v>
      </c>
      <c r="G447" s="6">
        <f>-('Input-Graph'!$K$21*EXP(Intermediate!J447*Intermediate!A447/(2*'Input-Graph'!$K$21*'Input-Graph'!$K$21))/SQRT(2*PI()*Intermediate!A447))</f>
        <v>-15065.056046532041</v>
      </c>
      <c r="H447">
        <f t="shared" si="30"/>
        <v>1967.2788382422768</v>
      </c>
      <c r="I447">
        <f>'Input-Graph'!$K$20-'Input-Graph'!$N$14/Intermediate!K447</f>
        <v>5155.500000000007</v>
      </c>
      <c r="J447">
        <f t="shared" si="27"/>
        <v>-26579180.250000075</v>
      </c>
      <c r="K447">
        <f>('Input-Graph'!$N$5-((2*'Input-Graph'!A451/'Input-Graph'!$N$7)+'Input-Graph'!$N$8))*'Input-Graph'!$N$6</f>
        <v>1899.9999999999925</v>
      </c>
    </row>
    <row r="448" spans="1:11" ht="12.75">
      <c r="A448" s="4">
        <f>'Input-Graph'!$K$21+'Input-Graph'!$K$27/'Input-Graph'!A452</f>
        <v>2370619326.7472243</v>
      </c>
      <c r="B448">
        <f>SQRT('Input-Graph'!$K$21/(2*PI()))*'Input-Graph'!$K$27*EXP(J448/(2*'Input-Graph'!$K$21))/('Input-Graph'!A452*A448)</f>
        <v>3704.5660890640456</v>
      </c>
      <c r="C448">
        <f t="shared" si="28"/>
        <v>-2332.205113369512</v>
      </c>
      <c r="D448">
        <f>POWER('Input-Graph'!$K$21,1.5)*EXP(J448/(2*'Input-Graph'!$K$21))/(A448*SQRT(2*PI()))</f>
        <v>13359.615905912844</v>
      </c>
      <c r="E448">
        <f t="shared" si="29"/>
        <v>11027.41079254333</v>
      </c>
      <c r="F448" s="6">
        <f>I448*NORMDIST(-I448*SQRT(A448)/'Input-Graph'!$K$21,0,1,1)</f>
        <v>2300.4244839617563</v>
      </c>
      <c r="G448" s="6">
        <f>-('Input-Graph'!$K$21*EXP(Intermediate!J448*Intermediate!A448/(2*'Input-Graph'!$K$21*'Input-Graph'!$K$21))/SQRT(2*PI()*Intermediate!A448))</f>
        <v>-15068.756056929888</v>
      </c>
      <c r="H448">
        <f t="shared" si="30"/>
        <v>1963.6453086392467</v>
      </c>
      <c r="I448">
        <f>'Input-Graph'!$K$20-'Input-Graph'!$N$14/Intermediate!K448</f>
        <v>5155.500000000007</v>
      </c>
      <c r="J448">
        <f t="shared" si="27"/>
        <v>-26579180.250000075</v>
      </c>
      <c r="K448">
        <f>('Input-Graph'!$N$5-((2*'Input-Graph'!A452/'Input-Graph'!$N$7)+'Input-Graph'!$N$8))*'Input-Graph'!$N$6</f>
        <v>1897.9999999999925</v>
      </c>
    </row>
    <row r="449" spans="1:11" ht="12.75">
      <c r="A449" s="4">
        <f>'Input-Graph'!$K$21+'Input-Graph'!$K$27/'Input-Graph'!A453</f>
        <v>2369480716.053093</v>
      </c>
      <c r="B449">
        <f>SQRT('Input-Graph'!$K$21/(2*PI()))*'Input-Graph'!$K$27*EXP(J449/(2*'Input-Graph'!$K$21))/('Input-Graph'!A453*A449)</f>
        <v>3698.1463695715433</v>
      </c>
      <c r="C449">
        <f t="shared" si="28"/>
        <v>-2332.205113369512</v>
      </c>
      <c r="D449">
        <f>POWER('Input-Graph'!$K$21,1.5)*EXP(J449/(2*'Input-Graph'!$K$21))/(A449*SQRT(2*PI()))</f>
        <v>13366.03562540535</v>
      </c>
      <c r="E449">
        <f t="shared" si="29"/>
        <v>11033.830512035838</v>
      </c>
      <c r="F449" s="6">
        <f>I449*NORMDIST(-I449*SQRT(A449)/'Input-Graph'!$K$21,0,1,1)</f>
        <v>2300.4906868172075</v>
      </c>
      <c r="G449" s="6">
        <f>-('Input-Graph'!$K$21*EXP(Intermediate!J449*Intermediate!A449/(2*'Input-Graph'!$K$21*'Input-Graph'!$K$21))/SQRT(2*PI()*Intermediate!A449))</f>
        <v>-15072.442340692343</v>
      </c>
      <c r="H449">
        <f t="shared" si="30"/>
        <v>1960.0252277322452</v>
      </c>
      <c r="I449">
        <f>'Input-Graph'!$K$20-'Input-Graph'!$N$14/Intermediate!K449</f>
        <v>5155.500000000007</v>
      </c>
      <c r="J449">
        <f t="shared" si="27"/>
        <v>-26579180.250000075</v>
      </c>
      <c r="K449">
        <f>('Input-Graph'!$N$5-((2*'Input-Graph'!A453/'Input-Graph'!$N$7)+'Input-Graph'!$N$8))*'Input-Graph'!$N$6</f>
        <v>1895.9999999999927</v>
      </c>
    </row>
    <row r="450" spans="1:11" ht="12.75">
      <c r="A450" s="4">
        <f>'Input-Graph'!$K$21+'Input-Graph'!$K$27/'Input-Graph'!A454</f>
        <v>2368347132.337744</v>
      </c>
      <c r="B450">
        <f>SQRT('Input-Graph'!$K$21/(2*PI()))*'Input-Graph'!$K$27*EXP(J450/(2*'Input-Graph'!$K$21))/('Input-Graph'!A454*A450)</f>
        <v>3691.7488613191194</v>
      </c>
      <c r="C450">
        <f t="shared" si="28"/>
        <v>-2332.205113369512</v>
      </c>
      <c r="D450">
        <f>POWER('Input-Graph'!$K$21,1.5)*EXP(J450/(2*'Input-Graph'!$K$21))/(A450*SQRT(2*PI()))</f>
        <v>13372.43313365777</v>
      </c>
      <c r="E450">
        <f t="shared" si="29"/>
        <v>11040.228020288258</v>
      </c>
      <c r="F450" s="6">
        <f>I450*NORMDIST(-I450*SQRT(A450)/'Input-Graph'!$K$21,0,1,1)</f>
        <v>2300.556613478271</v>
      </c>
      <c r="G450" s="6">
        <f>-('Input-Graph'!$K$21*EXP(Intermediate!J450*Intermediate!A450/(2*'Input-Graph'!$K$21*'Input-Graph'!$K$21))/SQRT(2*PI()*Intermediate!A450))</f>
        <v>-15076.114974392616</v>
      </c>
      <c r="H450">
        <f t="shared" si="30"/>
        <v>1956.4185206930324</v>
      </c>
      <c r="I450">
        <f>'Input-Graph'!$K$20-'Input-Graph'!$N$14/Intermediate!K450</f>
        <v>5155.500000000007</v>
      </c>
      <c r="J450">
        <f t="shared" si="27"/>
        <v>-26579180.250000075</v>
      </c>
      <c r="K450">
        <f>('Input-Graph'!$N$5-((2*'Input-Graph'!A454/'Input-Graph'!$N$7)+'Input-Graph'!$N$8))*'Input-Graph'!$N$6</f>
        <v>1893.9999999999927</v>
      </c>
    </row>
    <row r="451" spans="1:11" ht="12.75">
      <c r="A451" s="4">
        <f>'Input-Graph'!$K$21+'Input-Graph'!$K$27/'Input-Graph'!A455</f>
        <v>2367218542.3832555</v>
      </c>
      <c r="B451">
        <f>SQRT('Input-Graph'!$K$21/(2*PI()))*'Input-Graph'!$K$27*EXP(J451/(2*'Input-Graph'!$K$21))/('Input-Graph'!A455*A451)</f>
        <v>3685.3734492346402</v>
      </c>
      <c r="C451">
        <f t="shared" si="28"/>
        <v>-2332.205113369512</v>
      </c>
      <c r="D451">
        <f>POWER('Input-Graph'!$K$21,1.5)*EXP(J451/(2*'Input-Graph'!$K$21))/(A451*SQRT(2*PI()))</f>
        <v>13378.808545742251</v>
      </c>
      <c r="E451">
        <f t="shared" si="29"/>
        <v>11046.60343237274</v>
      </c>
      <c r="F451" s="6">
        <f>I451*NORMDIST(-I451*SQRT(A451)/'Input-Graph'!$K$21,0,1,1)</f>
        <v>2300.622265675306</v>
      </c>
      <c r="G451" s="6">
        <f>-('Input-Graph'!$K$21*EXP(Intermediate!J451*Intermediate!A451/(2*'Input-Graph'!$K$21*'Input-Graph'!$K$21))/SQRT(2*PI()*Intermediate!A451))</f>
        <v>-15079.77403403287</v>
      </c>
      <c r="H451">
        <f t="shared" si="30"/>
        <v>1952.8251132498172</v>
      </c>
      <c r="I451">
        <f>'Input-Graph'!$K$20-'Input-Graph'!$N$14/Intermediate!K451</f>
        <v>5155.500000000007</v>
      </c>
      <c r="J451">
        <f aca="true" t="shared" si="31" ref="J451:J501">-I451*I451</f>
        <v>-26579180.250000075</v>
      </c>
      <c r="K451">
        <f>('Input-Graph'!$N$5-((2*'Input-Graph'!A455/'Input-Graph'!$N$7)+'Input-Graph'!$N$8))*'Input-Graph'!$N$6</f>
        <v>1891.9999999999923</v>
      </c>
    </row>
    <row r="452" spans="1:11" ht="12.75">
      <c r="A452" s="4">
        <f>'Input-Graph'!$K$21+'Input-Graph'!$K$27/'Input-Graph'!A456</f>
        <v>2366094913.263732</v>
      </c>
      <c r="B452">
        <f>SQRT('Input-Graph'!$K$21/(2*PI()))*'Input-Graph'!$K$27*EXP(J452/(2*'Input-Graph'!$K$21))/('Input-Graph'!A456*A452)</f>
        <v>3679.0200190394867</v>
      </c>
      <c r="C452">
        <f t="shared" si="28"/>
        <v>-2332.205113369512</v>
      </c>
      <c r="D452">
        <f>POWER('Input-Graph'!$K$21,1.5)*EXP(J452/(2*'Input-Graph'!$K$21))/(A452*SQRT(2*PI()))</f>
        <v>13385.161975937404</v>
      </c>
      <c r="E452">
        <f t="shared" si="29"/>
        <v>11052.956862567891</v>
      </c>
      <c r="F452" s="6">
        <f>I452*NORMDIST(-I452*SQRT(A452)/'Input-Graph'!$K$21,0,1,1)</f>
        <v>2300.6876451242038</v>
      </c>
      <c r="G452" s="6">
        <f>-('Input-Graph'!$K$21*EXP(Intermediate!J452*Intermediate!A452/(2*'Input-Graph'!$K$21*'Input-Graph'!$K$21))/SQRT(2*PI()*Intermediate!A452))</f>
        <v>-15083.419595049549</v>
      </c>
      <c r="H452">
        <f t="shared" si="30"/>
        <v>1949.2449316820312</v>
      </c>
      <c r="I452">
        <f>'Input-Graph'!$K$20-'Input-Graph'!$N$14/Intermediate!K452</f>
        <v>5155.500000000007</v>
      </c>
      <c r="J452">
        <f t="shared" si="31"/>
        <v>-26579180.250000075</v>
      </c>
      <c r="K452">
        <f>('Input-Graph'!$N$5-((2*'Input-Graph'!A456/'Input-Graph'!$N$7)+'Input-Graph'!$N$8))*'Input-Graph'!$N$6</f>
        <v>1889.9999999999925</v>
      </c>
    </row>
    <row r="453" spans="1:11" ht="12.75">
      <c r="A453" s="4">
        <f>'Input-Graph'!$K$21+'Input-Graph'!$K$27/'Input-Graph'!A457</f>
        <v>2364976212.342101</v>
      </c>
      <c r="B453">
        <f>SQRT('Input-Graph'!$K$21/(2*PI()))*'Input-Graph'!$K$27*EXP(J453/(2*'Input-Graph'!$K$21))/('Input-Graph'!A457*A453)</f>
        <v>3672.688457241733</v>
      </c>
      <c r="C453">
        <f t="shared" si="28"/>
        <v>-2332.205113369512</v>
      </c>
      <c r="D453">
        <f>POWER('Input-Graph'!$K$21,1.5)*EXP(J453/(2*'Input-Graph'!$K$21))/(A453*SQRT(2*PI()))</f>
        <v>13391.493537735158</v>
      </c>
      <c r="E453">
        <f t="shared" si="29"/>
        <v>11059.288424365644</v>
      </c>
      <c r="F453" s="6">
        <f>I453*NORMDIST(-I453*SQRT(A453)/'Input-Graph'!$K$21,0,1,1)</f>
        <v>2300.752753526539</v>
      </c>
      <c r="G453" s="6">
        <f>-('Input-Graph'!$K$21*EXP(Intermediate!J453*Intermediate!A453/(2*'Input-Graph'!$K$21*'Input-Graph'!$K$21))/SQRT(2*PI()*Intermediate!A453))</f>
        <v>-15087.05173231867</v>
      </c>
      <c r="H453">
        <f t="shared" si="30"/>
        <v>1945.6779028152469</v>
      </c>
      <c r="I453">
        <f>'Input-Graph'!$K$20-'Input-Graph'!$N$14/Intermediate!K453</f>
        <v>5155.500000000007</v>
      </c>
      <c r="J453">
        <f t="shared" si="31"/>
        <v>-26579180.250000075</v>
      </c>
      <c r="K453">
        <f>('Input-Graph'!$N$5-((2*'Input-Graph'!A457/'Input-Graph'!$N$7)+'Input-Graph'!$N$8))*'Input-Graph'!$N$6</f>
        <v>1887.9999999999925</v>
      </c>
    </row>
    <row r="454" spans="1:11" ht="12.75">
      <c r="A454" s="4">
        <f>'Input-Graph'!$K$21+'Input-Graph'!$K$27/'Input-Graph'!A458</f>
        <v>2363862407.2669544</v>
      </c>
      <c r="B454">
        <f>SQRT('Input-Graph'!$K$21/(2*PI()))*'Input-Graph'!$K$27*EXP(J454/(2*'Input-Graph'!$K$21))/('Input-Graph'!A458*A454)</f>
        <v>3666.378651129384</v>
      </c>
      <c r="C454">
        <f t="shared" si="28"/>
        <v>-2332.205113369512</v>
      </c>
      <c r="D454">
        <f>POWER('Input-Graph'!$K$21,1.5)*EXP(J454/(2*'Input-Graph'!$K$21))/(A454*SQRT(2*PI()))</f>
        <v>13397.803343847505</v>
      </c>
      <c r="E454">
        <f t="shared" si="29"/>
        <v>11065.598230477994</v>
      </c>
      <c r="F454" s="6">
        <f>I454*NORMDIST(-I454*SQRT(A454)/'Input-Graph'!$K$21,0,1,1)</f>
        <v>2300.817592569722</v>
      </c>
      <c r="G454" s="6">
        <f>-('Input-Graph'!$K$21*EXP(Intermediate!J454*Intermediate!A454/(2*'Input-Graph'!$K$21*'Input-Graph'!$K$21))/SQRT(2*PI()*Intermediate!A454))</f>
        <v>-15090.670520161028</v>
      </c>
      <c r="H454">
        <f t="shared" si="30"/>
        <v>1942.1239540160714</v>
      </c>
      <c r="I454">
        <f>'Input-Graph'!$K$20-'Input-Graph'!$N$14/Intermediate!K454</f>
        <v>5155.500000000007</v>
      </c>
      <c r="J454">
        <f t="shared" si="31"/>
        <v>-26579180.250000075</v>
      </c>
      <c r="K454">
        <f>('Input-Graph'!$N$5-((2*'Input-Graph'!A458/'Input-Graph'!$N$7)+'Input-Graph'!$N$8))*'Input-Graph'!$N$6</f>
        <v>1885.9999999999925</v>
      </c>
    </row>
    <row r="455" spans="1:11" ht="12.75">
      <c r="A455" s="4">
        <f>'Input-Graph'!$K$21+'Input-Graph'!$K$27/'Input-Graph'!A459</f>
        <v>2362753465.969428</v>
      </c>
      <c r="B455">
        <f>SQRT('Input-Graph'!$K$21/(2*PI()))*'Input-Graph'!$K$27*EXP(J455/(2*'Input-Graph'!$K$21))/('Input-Graph'!A459*A455)</f>
        <v>3660.0904887636884</v>
      </c>
      <c r="C455">
        <f t="shared" si="28"/>
        <v>-2332.205113369512</v>
      </c>
      <c r="D455">
        <f>POWER('Input-Graph'!$K$21,1.5)*EXP(J455/(2*'Input-Graph'!$K$21))/(A455*SQRT(2*PI()))</f>
        <v>13404.0915062132</v>
      </c>
      <c r="E455">
        <f t="shared" si="29"/>
        <v>11071.886392843688</v>
      </c>
      <c r="F455" s="6">
        <f>I455*NORMDIST(-I455*SQRT(A455)/'Input-Graph'!$K$21,0,1,1)</f>
        <v>2300.8821639271396</v>
      </c>
      <c r="G455" s="6">
        <f>-('Input-Graph'!$K$21*EXP(Intermediate!J455*Intermediate!A455/(2*'Input-Graph'!$K$21*'Input-Graph'!$K$21))/SQRT(2*PI()*Intermediate!A455))</f>
        <v>-15094.27603234736</v>
      </c>
      <c r="H455">
        <f t="shared" si="30"/>
        <v>1938.5830131871553</v>
      </c>
      <c r="I455">
        <f>'Input-Graph'!$K$20-'Input-Graph'!$N$14/Intermediate!K455</f>
        <v>5155.500000000007</v>
      </c>
      <c r="J455">
        <f t="shared" si="31"/>
        <v>-26579180.250000075</v>
      </c>
      <c r="K455">
        <f>('Input-Graph'!$N$5-((2*'Input-Graph'!A459/'Input-Graph'!$N$7)+'Input-Graph'!$N$8))*'Input-Graph'!$N$6</f>
        <v>1883.9999999999925</v>
      </c>
    </row>
    <row r="456" spans="1:11" ht="12.75">
      <c r="A456" s="4">
        <f>'Input-Graph'!$K$21+'Input-Graph'!$K$27/'Input-Graph'!A460</f>
        <v>2361649356.6601267</v>
      </c>
      <c r="B456">
        <f>SQRT('Input-Graph'!$K$21/(2*PI()))*'Input-Graph'!$K$27*EXP(J456/(2*'Input-Graph'!$K$21))/('Input-Graph'!A460*A456)</f>
        <v>3653.8238589725197</v>
      </c>
      <c r="C456">
        <f t="shared" si="28"/>
        <v>-2332.205113369512</v>
      </c>
      <c r="D456">
        <f>POWER('Input-Graph'!$K$21,1.5)*EXP(J456/(2*'Input-Graph'!$K$21))/(A456*SQRT(2*PI()))</f>
        <v>13410.358136004368</v>
      </c>
      <c r="E456">
        <f t="shared" si="29"/>
        <v>11078.153022634855</v>
      </c>
      <c r="F456" s="6">
        <f>I456*NORMDIST(-I456*SQRT(A456)/'Input-Graph'!$K$21,0,1,1)</f>
        <v>2300.9464692583106</v>
      </c>
      <c r="G456" s="6">
        <f>-('Input-Graph'!$K$21*EXP(Intermediate!J456*Intermediate!A456/(2*'Input-Graph'!$K$21*'Input-Graph'!$K$21))/SQRT(2*PI()*Intermediate!A456))</f>
        <v>-15097.868342103457</v>
      </c>
      <c r="H456">
        <f t="shared" si="30"/>
        <v>1935.0550087622269</v>
      </c>
      <c r="I456">
        <f>'Input-Graph'!$K$20-'Input-Graph'!$N$14/Intermediate!K456</f>
        <v>5155.500000000007</v>
      </c>
      <c r="J456">
        <f t="shared" si="31"/>
        <v>-26579180.250000075</v>
      </c>
      <c r="K456">
        <f>('Input-Graph'!$N$5-((2*'Input-Graph'!A460/'Input-Graph'!$N$7)+'Input-Graph'!$N$8))*'Input-Graph'!$N$6</f>
        <v>1881.9999999999923</v>
      </c>
    </row>
    <row r="457" spans="1:11" ht="12.75">
      <c r="A457" s="4">
        <f>'Input-Graph'!$K$21+'Input-Graph'!$K$27/'Input-Graph'!A461</f>
        <v>2360550047.8260827</v>
      </c>
      <c r="B457">
        <f>SQRT('Input-Graph'!$K$21/(2*PI()))*'Input-Graph'!$K$27*EXP(J457/(2*'Input-Graph'!$K$21))/('Input-Graph'!A461*A457)</f>
        <v>3647.5786513438247</v>
      </c>
      <c r="C457">
        <f t="shared" si="28"/>
        <v>-2332.205113369512</v>
      </c>
      <c r="D457">
        <f>POWER('Input-Graph'!$K$21,1.5)*EXP(J457/(2*'Input-Graph'!$K$21))/(A457*SQRT(2*PI()))</f>
        <v>13416.603343633065</v>
      </c>
      <c r="E457">
        <f t="shared" si="29"/>
        <v>11084.398230263552</v>
      </c>
      <c r="F457" s="6">
        <f>I457*NORMDIST(-I457*SQRT(A457)/'Input-Graph'!$K$21,0,1,1)</f>
        <v>2301.0105102090192</v>
      </c>
      <c r="G457" s="6">
        <f>-('Input-Graph'!$K$21*EXP(Intermediate!J457*Intermediate!A457/(2*'Input-Graph'!$K$21*'Input-Graph'!$K$21))/SQRT(2*PI()*Intermediate!A457))</f>
        <v>-15101.447522115193</v>
      </c>
      <c r="H457">
        <f t="shared" si="30"/>
        <v>1931.5398697012042</v>
      </c>
      <c r="I457">
        <f>'Input-Graph'!$K$20-'Input-Graph'!$N$14/Intermediate!K457</f>
        <v>5155.500000000007</v>
      </c>
      <c r="J457">
        <f t="shared" si="31"/>
        <v>-26579180.250000075</v>
      </c>
      <c r="K457">
        <f>('Input-Graph'!$N$5-((2*'Input-Graph'!A461/'Input-Graph'!$N$7)+'Input-Graph'!$N$8))*'Input-Graph'!$N$6</f>
        <v>1879.9999999999923</v>
      </c>
    </row>
    <row r="458" spans="1:11" ht="12.75">
      <c r="A458" s="4">
        <f>'Input-Graph'!$K$21+'Input-Graph'!$K$27/'Input-Graph'!A462</f>
        <v>2359455508.2277613</v>
      </c>
      <c r="B458">
        <f>SQRT('Input-Graph'!$K$21/(2*PI()))*'Input-Graph'!$K$27*EXP(J458/(2*'Input-Graph'!$K$21))/('Input-Graph'!A462*A458)</f>
        <v>3641.354756219138</v>
      </c>
      <c r="C458">
        <f t="shared" si="28"/>
        <v>-2332.205113369512</v>
      </c>
      <c r="D458">
        <f>POWER('Input-Graph'!$K$21,1.5)*EXP(J458/(2*'Input-Graph'!$K$21))/(A458*SQRT(2*PI()))</f>
        <v>13422.827238757754</v>
      </c>
      <c r="E458">
        <f t="shared" si="29"/>
        <v>11090.622125388243</v>
      </c>
      <c r="F458" s="6">
        <f>I458*NORMDIST(-I458*SQRT(A458)/'Input-Graph'!$K$21,0,1,1)</f>
        <v>2301.0742884114657</v>
      </c>
      <c r="G458" s="6">
        <f>-('Input-Graph'!$K$21*EXP(Intermediate!J458*Intermediate!A458/(2*'Input-Graph'!$K$21*'Input-Graph'!$K$21))/SQRT(2*PI()*Intermediate!A458))</f>
        <v>-15105.013644533537</v>
      </c>
      <c r="H458">
        <f t="shared" si="30"/>
        <v>1928.0375254853097</v>
      </c>
      <c r="I458">
        <f>'Input-Graph'!$K$20-'Input-Graph'!$N$14/Intermediate!K458</f>
        <v>5155.500000000007</v>
      </c>
      <c r="J458">
        <f t="shared" si="31"/>
        <v>-26579180.250000075</v>
      </c>
      <c r="K458">
        <f>('Input-Graph'!$N$5-((2*'Input-Graph'!A462/'Input-Graph'!$N$7)+'Input-Graph'!$N$8))*'Input-Graph'!$N$6</f>
        <v>1877.9999999999923</v>
      </c>
    </row>
    <row r="459" spans="1:11" ht="12.75">
      <c r="A459" s="4">
        <f>'Input-Graph'!$K$21+'Input-Graph'!$K$27/'Input-Graph'!A463</f>
        <v>2358365706.8960996</v>
      </c>
      <c r="B459">
        <f>SQRT('Input-Graph'!$K$21/(2*PI()))*'Input-Graph'!$K$27*EXP(J459/(2*'Input-Graph'!$K$21))/('Input-Graph'!A463*A459)</f>
        <v>3635.1520646871627</v>
      </c>
      <c r="C459">
        <f t="shared" si="28"/>
        <v>-2332.205113369512</v>
      </c>
      <c r="D459">
        <f>POWER('Input-Graph'!$K$21,1.5)*EXP(J459/(2*'Input-Graph'!$K$21))/(A459*SQRT(2*PI()))</f>
        <v>13429.029930289727</v>
      </c>
      <c r="E459">
        <f t="shared" si="29"/>
        <v>11096.824816920216</v>
      </c>
      <c r="F459" s="6">
        <f>I459*NORMDIST(-I459*SQRT(A459)/'Input-Graph'!$K$21,0,1,1)</f>
        <v>2301.137805484401</v>
      </c>
      <c r="G459" s="6">
        <f>-('Input-Graph'!$K$21*EXP(Intermediate!J459*Intermediate!A459/(2*'Input-Graph'!$K$21*'Input-Graph'!$K$21))/SQRT(2*PI()*Intermediate!A459))</f>
        <v>-15108.56678097946</v>
      </c>
      <c r="H459">
        <f t="shared" si="30"/>
        <v>1924.5479061123206</v>
      </c>
      <c r="I459">
        <f>'Input-Graph'!$K$20-'Input-Graph'!$N$14/Intermediate!K459</f>
        <v>5155.500000000007</v>
      </c>
      <c r="J459">
        <f t="shared" si="31"/>
        <v>-26579180.250000075</v>
      </c>
      <c r="K459">
        <f>('Input-Graph'!$N$5-((2*'Input-Graph'!A463/'Input-Graph'!$N$7)+'Input-Graph'!$N$8))*'Input-Graph'!$N$6</f>
        <v>1875.9999999999923</v>
      </c>
    </row>
    <row r="460" spans="1:11" ht="12.75">
      <c r="A460" s="4">
        <f>'Input-Graph'!$K$21+'Input-Graph'!$K$27/'Input-Graph'!A464</f>
        <v>2357280613.1295853</v>
      </c>
      <c r="B460">
        <f>SQRT('Input-Graph'!$K$21/(2*PI()))*'Input-Graph'!$K$27*EXP(J460/(2*'Input-Graph'!$K$21))/('Input-Graph'!A464*A460)</f>
        <v>3628.9704685774213</v>
      </c>
      <c r="C460">
        <f t="shared" si="28"/>
        <v>-2332.205113369512</v>
      </c>
      <c r="D460">
        <f>POWER('Input-Graph'!$K$21,1.5)*EXP(J460/(2*'Input-Graph'!$K$21))/(A460*SQRT(2*PI()))</f>
        <v>13435.21152639947</v>
      </c>
      <c r="E460">
        <f t="shared" si="29"/>
        <v>11103.006413029958</v>
      </c>
      <c r="F460" s="6">
        <f>I460*NORMDIST(-I460*SQRT(A460)/'Input-Graph'!$K$21,0,1,1)</f>
        <v>2301.2010630332693</v>
      </c>
      <c r="G460" s="6">
        <f>-('Input-Graph'!$K$21*EXP(Intermediate!J460*Intermediate!A460/(2*'Input-Graph'!$K$21*'Input-Graph'!$K$21))/SQRT(2*PI()*Intermediate!A460))</f>
        <v>-15112.107002548843</v>
      </c>
      <c r="H460">
        <f t="shared" si="30"/>
        <v>1921.0709420918047</v>
      </c>
      <c r="I460">
        <f>'Input-Graph'!$K$20-'Input-Graph'!$N$14/Intermediate!K460</f>
        <v>5155.500000000007</v>
      </c>
      <c r="J460">
        <f t="shared" si="31"/>
        <v>-26579180.250000075</v>
      </c>
      <c r="K460">
        <f>('Input-Graph'!$N$5-((2*'Input-Graph'!A464/'Input-Graph'!$N$7)+'Input-Graph'!$N$8))*'Input-Graph'!$N$6</f>
        <v>1873.9999999999923</v>
      </c>
    </row>
    <row r="461" spans="1:11" ht="12.75">
      <c r="A461" s="4">
        <f>'Input-Graph'!$K$21+'Input-Graph'!$K$27/'Input-Graph'!A465</f>
        <v>2356200196.491375</v>
      </c>
      <c r="B461">
        <f>SQRT('Input-Graph'!$K$21/(2*PI()))*'Input-Graph'!$K$27*EXP(J461/(2*'Input-Graph'!$K$21))/('Input-Graph'!A465*A461)</f>
        <v>3622.8098604539637</v>
      </c>
      <c r="C461">
        <f t="shared" si="28"/>
        <v>-2332.205113369512</v>
      </c>
      <c r="D461">
        <f>POWER('Input-Graph'!$K$21,1.5)*EXP(J461/(2*'Input-Graph'!$K$21))/(A461*SQRT(2*PI()))</f>
        <v>13441.372134522928</v>
      </c>
      <c r="E461">
        <f t="shared" si="29"/>
        <v>11109.167021153415</v>
      </c>
      <c r="F461" s="6">
        <f>I461*NORMDIST(-I461*SQRT(A461)/'Input-Graph'!$K$21,0,1,1)</f>
        <v>2301.2640626503417</v>
      </c>
      <c r="G461" s="6">
        <f>-('Input-Graph'!$K$21*EXP(Intermediate!J461*Intermediate!A461/(2*'Input-Graph'!$K$21*'Input-Graph'!$K$21))/SQRT(2*PI()*Intermediate!A461))</f>
        <v>-15115.634379817277</v>
      </c>
      <c r="H461">
        <f t="shared" si="30"/>
        <v>1917.6065644404425</v>
      </c>
      <c r="I461">
        <f>'Input-Graph'!$K$20-'Input-Graph'!$N$14/Intermediate!K461</f>
        <v>5155.500000000007</v>
      </c>
      <c r="J461">
        <f t="shared" si="31"/>
        <v>-26579180.250000075</v>
      </c>
      <c r="K461">
        <f>('Input-Graph'!$N$5-((2*'Input-Graph'!A465/'Input-Graph'!$N$7)+'Input-Graph'!$N$8))*'Input-Graph'!$N$6</f>
        <v>1871.999999999992</v>
      </c>
    </row>
    <row r="462" spans="1:11" ht="12.75">
      <c r="A462" s="4">
        <f>'Input-Graph'!$K$21+'Input-Graph'!$K$27/'Input-Graph'!A466</f>
        <v>2355124426.8064475</v>
      </c>
      <c r="B462">
        <f>SQRT('Input-Graph'!$K$21/(2*PI()))*'Input-Graph'!$K$27*EXP(J462/(2*'Input-Graph'!$K$21))/('Input-Graph'!A466*A462)</f>
        <v>3616.6701336091446</v>
      </c>
      <c r="C462">
        <f t="shared" si="28"/>
        <v>-2332.205113369512</v>
      </c>
      <c r="D462">
        <f>POWER('Input-Graph'!$K$21,1.5)*EXP(J462/(2*'Input-Graph'!$K$21))/(A462*SQRT(2*PI()))</f>
        <v>13447.511861367746</v>
      </c>
      <c r="E462">
        <f t="shared" si="29"/>
        <v>11115.306747998235</v>
      </c>
      <c r="F462" s="6">
        <f>I462*NORMDIST(-I462*SQRT(A462)/'Input-Graph'!$K$21,0,1,1)</f>
        <v>2301.3268059148522</v>
      </c>
      <c r="G462" s="6">
        <f>-('Input-Graph'!$K$21*EXP(Intermediate!J462*Intermediate!A462/(2*'Input-Graph'!$K$21*'Input-Graph'!$K$21))/SQRT(2*PI()*Intermediate!A462))</f>
        <v>-15119.148982844854</v>
      </c>
      <c r="H462">
        <f t="shared" si="30"/>
        <v>1914.1547046773776</v>
      </c>
      <c r="I462">
        <f>'Input-Graph'!$K$20-'Input-Graph'!$N$14/Intermediate!K462</f>
        <v>5155.500000000007</v>
      </c>
      <c r="J462">
        <f t="shared" si="31"/>
        <v>-26579180.250000075</v>
      </c>
      <c r="K462">
        <f>('Input-Graph'!$N$5-((2*'Input-Graph'!A466/'Input-Graph'!$N$7)+'Input-Graph'!$N$8))*'Input-Graph'!$N$6</f>
        <v>1869.999999999992</v>
      </c>
    </row>
    <row r="463" spans="1:11" ht="12.75">
      <c r="A463" s="4">
        <f>'Input-Graph'!$K$21+'Input-Graph'!$K$27/'Input-Graph'!A467</f>
        <v>2354053274.158794</v>
      </c>
      <c r="B463">
        <f>SQRT('Input-Graph'!$K$21/(2*PI()))*'Input-Graph'!$K$27*EXP(J463/(2*'Input-Graph'!$K$21))/('Input-Graph'!A467*A463)</f>
        <v>3610.5511820574643</v>
      </c>
      <c r="C463">
        <f t="shared" si="28"/>
        <v>-2332.205113369512</v>
      </c>
      <c r="D463">
        <f>POWER('Input-Graph'!$K$21,1.5)*EXP(J463/(2*'Input-Graph'!$K$21))/(A463*SQRT(2*PI()))</f>
        <v>13453.630812919428</v>
      </c>
      <c r="E463">
        <f t="shared" si="29"/>
        <v>11121.425699549916</v>
      </c>
      <c r="F463" s="6">
        <f>I463*NORMDIST(-I463*SQRT(A463)/'Input-Graph'!$K$21,0,1,1)</f>
        <v>2301.3892943931337</v>
      </c>
      <c r="G463" s="6">
        <f>-('Input-Graph'!$K$21*EXP(Intermediate!J463*Intermediate!A463/(2*'Input-Graph'!$K$21*'Input-Graph'!$K$21))/SQRT(2*PI()*Intermediate!A463))</f>
        <v>-15122.650881180878</v>
      </c>
      <c r="H463">
        <f t="shared" si="30"/>
        <v>1910.715294819638</v>
      </c>
      <c r="I463">
        <f>'Input-Graph'!$K$20-'Input-Graph'!$N$14/Intermediate!K463</f>
        <v>5155.500000000007</v>
      </c>
      <c r="J463">
        <f t="shared" si="31"/>
        <v>-26579180.250000075</v>
      </c>
      <c r="K463">
        <f>('Input-Graph'!$N$5-((2*'Input-Graph'!A467/'Input-Graph'!$N$7)+'Input-Graph'!$N$8))*'Input-Graph'!$N$6</f>
        <v>1867.9999999999923</v>
      </c>
    </row>
    <row r="464" spans="1:11" ht="12.75">
      <c r="A464" s="4">
        <f>'Input-Graph'!$K$21+'Input-Graph'!$K$27/'Input-Graph'!A468</f>
        <v>2352986708.8886466</v>
      </c>
      <c r="B464">
        <f>SQRT('Input-Graph'!$K$21/(2*PI()))*'Input-Graph'!$K$27*EXP(J464/(2*'Input-Graph'!$K$21))/('Input-Graph'!A468*A464)</f>
        <v>3604.452900529465</v>
      </c>
      <c r="C464">
        <f t="shared" si="28"/>
        <v>-2332.205113369512</v>
      </c>
      <c r="D464">
        <f>POWER('Input-Graph'!$K$21,1.5)*EXP(J464/(2*'Input-Graph'!$K$21))/(A464*SQRT(2*PI()))</f>
        <v>13459.729094447428</v>
      </c>
      <c r="E464">
        <f t="shared" si="29"/>
        <v>11127.523981077917</v>
      </c>
      <c r="F464" s="6">
        <f>I464*NORMDIST(-I464*SQRT(A464)/'Input-Graph'!$K$21,0,1,1)</f>
        <v>2301.4515296387463</v>
      </c>
      <c r="G464" s="6">
        <f>-('Input-Graph'!$K$21*EXP(Intermediate!J464*Intermediate!A464/(2*'Input-Graph'!$K$21*'Input-Graph'!$K$21))/SQRT(2*PI()*Intermediate!A464))</f>
        <v>-15126.140143868524</v>
      </c>
      <c r="H464">
        <f t="shared" si="30"/>
        <v>1907.288267377604</v>
      </c>
      <c r="I464">
        <f>'Input-Graph'!$K$20-'Input-Graph'!$N$14/Intermediate!K464</f>
        <v>5155.500000000007</v>
      </c>
      <c r="J464">
        <f t="shared" si="31"/>
        <v>-26579180.250000075</v>
      </c>
      <c r="K464">
        <f>('Input-Graph'!$N$5-((2*'Input-Graph'!A468/'Input-Graph'!$N$7)+'Input-Graph'!$N$8))*'Input-Graph'!$N$6</f>
        <v>1865.9999999999923</v>
      </c>
    </row>
    <row r="465" spans="1:11" ht="12.75">
      <c r="A465" s="4">
        <f>'Input-Graph'!$K$21+'Input-Graph'!$K$27/'Input-Graph'!A469</f>
        <v>2351924701.5897393</v>
      </c>
      <c r="B465">
        <f>SQRT('Input-Graph'!$K$21/(2*PI()))*'Input-Graph'!$K$27*EXP(J465/(2*'Input-Graph'!$K$21))/('Input-Graph'!A469*A465)</f>
        <v>3598.375184465699</v>
      </c>
      <c r="C465">
        <f t="shared" si="28"/>
        <v>-2332.205113369512</v>
      </c>
      <c r="D465">
        <f>POWER('Input-Graph'!$K$21,1.5)*EXP(J465/(2*'Input-Graph'!$K$21))/(A465*SQRT(2*PI()))</f>
        <v>13465.806810511192</v>
      </c>
      <c r="E465">
        <f t="shared" si="29"/>
        <v>11133.60169714168</v>
      </c>
      <c r="F465" s="6">
        <f>I465*NORMDIST(-I465*SQRT(A465)/'Input-Graph'!$K$21,0,1,1)</f>
        <v>2301.5135131926095</v>
      </c>
      <c r="G465" s="6">
        <f>-('Input-Graph'!$K$21*EXP(Intermediate!J465*Intermediate!A465/(2*'Input-Graph'!$K$21*'Input-Graph'!$K$21))/SQRT(2*PI()*Intermediate!A465))</f>
        <v>-15129.616839449476</v>
      </c>
      <c r="H465">
        <f t="shared" si="30"/>
        <v>1903.873555350512</v>
      </c>
      <c r="I465">
        <f>'Input-Graph'!$K$20-'Input-Graph'!$N$14/Intermediate!K465</f>
        <v>5155.500000000007</v>
      </c>
      <c r="J465">
        <f t="shared" si="31"/>
        <v>-26579180.250000075</v>
      </c>
      <c r="K465">
        <f>('Input-Graph'!$N$5-((2*'Input-Graph'!A469/'Input-Graph'!$N$7)+'Input-Graph'!$N$8))*'Input-Graph'!$N$6</f>
        <v>1863.9999999999923</v>
      </c>
    </row>
    <row r="466" spans="1:11" ht="12.75">
      <c r="A466" s="4">
        <f>'Input-Graph'!$K$21+'Input-Graph'!$K$27/'Input-Graph'!A470</f>
        <v>2350867223.1066055</v>
      </c>
      <c r="B466">
        <f>SQRT('Input-Graph'!$K$21/(2*PI()))*'Input-Graph'!$K$27*EXP(J466/(2*'Input-Graph'!$K$21))/('Input-Graph'!A470*A466)</f>
        <v>3592.317930010752</v>
      </c>
      <c r="C466">
        <f t="shared" si="28"/>
        <v>-2332.205113369512</v>
      </c>
      <c r="D466">
        <f>POWER('Input-Graph'!$K$21,1.5)*EXP(J466/(2*'Input-Graph'!$K$21))/(A466*SQRT(2*PI()))</f>
        <v>13471.86406496614</v>
      </c>
      <c r="E466">
        <f t="shared" si="29"/>
        <v>11139.658951596626</v>
      </c>
      <c r="F466" s="6">
        <f>I466*NORMDIST(-I466*SQRT(A466)/'Input-Graph'!$K$21,0,1,1)</f>
        <v>2301.575246583131</v>
      </c>
      <c r="G466" s="6">
        <f>-('Input-Graph'!$K$21*EXP(Intermediate!J466*Intermediate!A466/(2*'Input-Graph'!$K$21*'Input-Graph'!$K$21))/SQRT(2*PI()*Intermediate!A466))</f>
        <v>-15133.081035968473</v>
      </c>
      <c r="H466">
        <f t="shared" si="30"/>
        <v>1900.4710922220365</v>
      </c>
      <c r="I466">
        <f>'Input-Graph'!$K$20-'Input-Graph'!$N$14/Intermediate!K466</f>
        <v>5155.500000000007</v>
      </c>
      <c r="J466">
        <f t="shared" si="31"/>
        <v>-26579180.250000075</v>
      </c>
      <c r="K466">
        <f>('Input-Graph'!$N$5-((2*'Input-Graph'!A470/'Input-Graph'!$N$7)+'Input-Graph'!$N$8))*'Input-Graph'!$N$6</f>
        <v>1861.9999999999918</v>
      </c>
    </row>
    <row r="467" spans="1:11" ht="12.75">
      <c r="A467" s="4">
        <f>'Input-Graph'!$K$21+'Input-Graph'!$K$27/'Input-Graph'!A471</f>
        <v>2349814244.531911</v>
      </c>
      <c r="B467">
        <f>SQRT('Input-Graph'!$K$21/(2*PI()))*'Input-Graph'!$K$27*EXP(J467/(2*'Input-Graph'!$K$21))/('Input-Graph'!A471*A467)</f>
        <v>3586.281034007324</v>
      </c>
      <c r="C467">
        <f t="shared" si="28"/>
        <v>-2332.205113369512</v>
      </c>
      <c r="D467">
        <f>POWER('Input-Graph'!$K$21,1.5)*EXP(J467/(2*'Input-Graph'!$K$21))/(A467*SQRT(2*PI()))</f>
        <v>13477.900960969566</v>
      </c>
      <c r="E467">
        <f t="shared" si="29"/>
        <v>11145.695847600055</v>
      </c>
      <c r="F467" s="6">
        <f>I467*NORMDIST(-I467*SQRT(A467)/'Input-Graph'!$K$21,0,1,1)</f>
        <v>2301.636731326333</v>
      </c>
      <c r="G467" s="6">
        <f>-('Input-Graph'!$K$21*EXP(Intermediate!J467*Intermediate!A467/(2*'Input-Graph'!$K$21*'Input-Graph'!$K$21))/SQRT(2*PI()*Intermediate!A467))</f>
        <v>-15136.532800977824</v>
      </c>
      <c r="H467">
        <f t="shared" si="30"/>
        <v>1897.080811955886</v>
      </c>
      <c r="I467">
        <f>'Input-Graph'!$K$20-'Input-Graph'!$N$14/Intermediate!K467</f>
        <v>5155.500000000007</v>
      </c>
      <c r="J467">
        <f t="shared" si="31"/>
        <v>-26579180.250000075</v>
      </c>
      <c r="K467">
        <f>('Input-Graph'!$N$5-((2*'Input-Graph'!A471/'Input-Graph'!$N$7)+'Input-Graph'!$N$8))*'Input-Graph'!$N$6</f>
        <v>1859.999999999992</v>
      </c>
    </row>
    <row r="468" spans="1:11" ht="12.75">
      <c r="A468" s="4">
        <f>'Input-Graph'!$K$21+'Input-Graph'!$K$27/'Input-Graph'!A472</f>
        <v>2348765737.2038174</v>
      </c>
      <c r="B468">
        <f>SQRT('Input-Graph'!$K$21/(2*PI()))*'Input-Graph'!$K$27*EXP(J468/(2*'Input-Graph'!$K$21))/('Input-Graph'!A472*A468)</f>
        <v>3580.2643939903787</v>
      </c>
      <c r="C468">
        <f t="shared" si="28"/>
        <v>-2332.205113369512</v>
      </c>
      <c r="D468">
        <f>POWER('Input-Graph'!$K$21,1.5)*EXP(J468/(2*'Input-Graph'!$K$21))/(A468*SQRT(2*PI()))</f>
        <v>13483.917600986511</v>
      </c>
      <c r="E468">
        <f t="shared" si="29"/>
        <v>11151.712487616998</v>
      </c>
      <c r="F468" s="6">
        <f>I468*NORMDIST(-I468*SQRT(A468)/'Input-Graph'!$K$21,0,1,1)</f>
        <v>2301.6979689259783</v>
      </c>
      <c r="G468" s="6">
        <f>-('Input-Graph'!$K$21*EXP(Intermediate!J468*Intermediate!A468/(2*'Input-Graph'!$K$21*'Input-Graph'!$K$21))/SQRT(2*PI()*Intermediate!A468))</f>
        <v>-15139.972201541892</v>
      </c>
      <c r="H468">
        <f t="shared" si="30"/>
        <v>1893.7026489914642</v>
      </c>
      <c r="I468">
        <f>'Input-Graph'!$K$20-'Input-Graph'!$N$14/Intermediate!K468</f>
        <v>5155.500000000007</v>
      </c>
      <c r="J468">
        <f t="shared" si="31"/>
        <v>-26579180.250000075</v>
      </c>
      <c r="K468">
        <f>('Input-Graph'!$N$5-((2*'Input-Graph'!A472/'Input-Graph'!$N$7)+'Input-Graph'!$N$8))*'Input-Graph'!$N$6</f>
        <v>1857.999999999992</v>
      </c>
    </row>
    <row r="469" spans="1:11" ht="12.75">
      <c r="A469" s="4">
        <f>'Input-Graph'!$K$21+'Input-Graph'!$K$27/'Input-Graph'!A473</f>
        <v>2347721672.703386</v>
      </c>
      <c r="B469">
        <f>SQRT('Input-Graph'!$K$21/(2*PI()))*'Input-Graph'!$K$27*EXP(J469/(2*'Input-Graph'!$K$21))/('Input-Graph'!A473*A469)</f>
        <v>3574.26790818134</v>
      </c>
      <c r="C469">
        <f t="shared" si="28"/>
        <v>-2332.205113369512</v>
      </c>
      <c r="D469">
        <f>POWER('Input-Graph'!$K$21,1.5)*EXP(J469/(2*'Input-Graph'!$K$21))/(A469*SQRT(2*PI()))</f>
        <v>13489.91408679555</v>
      </c>
      <c r="E469">
        <f t="shared" si="29"/>
        <v>11157.708973426037</v>
      </c>
      <c r="F469" s="6">
        <f>I469*NORMDIST(-I469*SQRT(A469)/'Input-Graph'!$K$21,0,1,1)</f>
        <v>2301.7589608736926</v>
      </c>
      <c r="G469" s="6">
        <f>-('Input-Graph'!$K$21*EXP(Intermediate!J469*Intermediate!A469/(2*'Input-Graph'!$K$21*'Input-Graph'!$K$21))/SQRT(2*PI()*Intermediate!A469))</f>
        <v>-15143.399304241493</v>
      </c>
      <c r="H469">
        <f t="shared" si="30"/>
        <v>1890.3365382395768</v>
      </c>
      <c r="I469">
        <f>'Input-Graph'!$K$20-'Input-Graph'!$N$14/Intermediate!K469</f>
        <v>5155.500000000007</v>
      </c>
      <c r="J469">
        <f t="shared" si="31"/>
        <v>-26579180.250000075</v>
      </c>
      <c r="K469">
        <f>('Input-Graph'!$N$5-((2*'Input-Graph'!A473/'Input-Graph'!$N$7)+'Input-Graph'!$N$8))*'Input-Graph'!$N$6</f>
        <v>1855.999999999992</v>
      </c>
    </row>
    <row r="470" spans="1:11" ht="12.75">
      <c r="A470" s="4">
        <f>'Input-Graph'!$K$21+'Input-Graph'!$K$27/'Input-Graph'!A474</f>
        <v>2346682022.852004</v>
      </c>
      <c r="B470">
        <f>SQRT('Input-Graph'!$K$21/(2*PI()))*'Input-Graph'!$K$27*EXP(J470/(2*'Input-Graph'!$K$21))/('Input-Graph'!A474*A470)</f>
        <v>3568.291475482359</v>
      </c>
      <c r="C470">
        <f t="shared" si="28"/>
        <v>-2332.205113369512</v>
      </c>
      <c r="D470">
        <f>POWER('Input-Graph'!$K$21,1.5)*EXP(J470/(2*'Input-Graph'!$K$21))/(A470*SQRT(2*PI()))</f>
        <v>13495.890519494533</v>
      </c>
      <c r="E470">
        <f t="shared" si="29"/>
        <v>11163.68540612502</v>
      </c>
      <c r="F470" s="6">
        <f>I470*NORMDIST(-I470*SQRT(A470)/'Input-Graph'!$K$21,0,1,1)</f>
        <v>2301.8197086490904</v>
      </c>
      <c r="G470" s="6">
        <f>-('Input-Graph'!$K$21*EXP(Intermediate!J470*Intermediate!A470/(2*'Input-Graph'!$K$21*'Input-Graph'!$K$21))/SQRT(2*PI()*Intermediate!A470))</f>
        <v>-15146.814175178271</v>
      </c>
      <c r="H470">
        <f t="shared" si="30"/>
        <v>1886.982415078197</v>
      </c>
      <c r="I470">
        <f>'Input-Graph'!$K$20-'Input-Graph'!$N$14/Intermediate!K470</f>
        <v>5155.500000000007</v>
      </c>
      <c r="J470">
        <f t="shared" si="31"/>
        <v>-26579180.250000075</v>
      </c>
      <c r="K470">
        <f>('Input-Graph'!$N$5-((2*'Input-Graph'!A474/'Input-Graph'!$N$7)+'Input-Graph'!$N$8))*'Input-Graph'!$N$6</f>
        <v>1853.999999999992</v>
      </c>
    </row>
    <row r="471" spans="1:11" ht="12.75">
      <c r="A471" s="4">
        <f>'Input-Graph'!$K$21+'Input-Graph'!$K$27/'Input-Graph'!A475</f>
        <v>2345646759.7088566</v>
      </c>
      <c r="B471">
        <f>SQRT('Input-Graph'!$K$21/(2*PI()))*'Input-Graph'!$K$27*EXP(J471/(2*'Input-Graph'!$K$21))/('Input-Graph'!A475*A471)</f>
        <v>3562.3349954706273</v>
      </c>
      <c r="C471">
        <f t="shared" si="28"/>
        <v>-2332.205113369512</v>
      </c>
      <c r="D471">
        <f>POWER('Input-Graph'!$K$21,1.5)*EXP(J471/(2*'Input-Graph'!$K$21))/(A471*SQRT(2*PI()))</f>
        <v>13501.846999506262</v>
      </c>
      <c r="E471">
        <f t="shared" si="29"/>
        <v>11169.64188613675</v>
      </c>
      <c r="F471" s="6">
        <f>I471*NORMDIST(-I471*SQRT(A471)/'Input-Graph'!$K$21,0,1,1)</f>
        <v>2301.8802137198923</v>
      </c>
      <c r="G471" s="6">
        <f>-('Input-Graph'!$K$21*EXP(Intermediate!J471*Intermediate!A471/(2*'Input-Graph'!$K$21*'Input-Graph'!$K$21))/SQRT(2*PI()*Intermediate!A471))</f>
        <v>-15150.216879979029</v>
      </c>
      <c r="H471">
        <f t="shared" si="30"/>
        <v>1883.6402153482395</v>
      </c>
      <c r="I471">
        <f>'Input-Graph'!$K$20-'Input-Graph'!$N$14/Intermediate!K471</f>
        <v>5155.500000000007</v>
      </c>
      <c r="J471">
        <f t="shared" si="31"/>
        <v>-26579180.250000075</v>
      </c>
      <c r="K471">
        <f>('Input-Graph'!$N$5-((2*'Input-Graph'!A475/'Input-Graph'!$N$7)+'Input-Graph'!$N$8))*'Input-Graph'!$N$6</f>
        <v>1851.9999999999918</v>
      </c>
    </row>
    <row r="472" spans="1:11" ht="12.75">
      <c r="A472" s="4">
        <f>'Input-Graph'!$K$21+'Input-Graph'!$K$27/'Input-Graph'!A476</f>
        <v>2344615855.568417</v>
      </c>
      <c r="B472">
        <f>SQRT('Input-Graph'!$K$21/(2*PI()))*'Input-Graph'!$K$27*EXP(J472/(2*'Input-Graph'!$K$21))/('Input-Graph'!A476*A472)</f>
        <v>3556.3983683927554</v>
      </c>
      <c r="C472">
        <f aca="true" t="shared" si="32" ref="C472:C501">-I472*NORMDIST(-I472/$Q$2,0,1,1)</f>
        <v>-2332.205113369512</v>
      </c>
      <c r="D472">
        <f>POWER('Input-Graph'!$K$21,1.5)*EXP(J472/(2*'Input-Graph'!$K$21))/(A472*SQRT(2*PI()))</f>
        <v>13507.783626584132</v>
      </c>
      <c r="E472">
        <f aca="true" t="shared" si="33" ref="E472:E501">C472+D472</f>
        <v>11175.57851321462</v>
      </c>
      <c r="F472" s="6">
        <f>I472*NORMDIST(-I472*SQRT(A472)/'Input-Graph'!$K$21,0,1,1)</f>
        <v>2301.940477542048</v>
      </c>
      <c r="G472" s="6">
        <f>-('Input-Graph'!$K$21*EXP(Intermediate!J472*Intermediate!A472/(2*'Input-Graph'!$K$21*'Input-Graph'!$K$21))/SQRT(2*PI()*Intermediate!A472))</f>
        <v>-15153.60748379998</v>
      </c>
      <c r="H472">
        <f aca="true" t="shared" si="34" ref="H472:H501">+B472+E472+F472+G472</f>
        <v>1880.3098753494414</v>
      </c>
      <c r="I472">
        <f>'Input-Graph'!$K$20-'Input-Graph'!$N$14/Intermediate!K472</f>
        <v>5155.500000000007</v>
      </c>
      <c r="J472">
        <f t="shared" si="31"/>
        <v>-26579180.250000075</v>
      </c>
      <c r="K472">
        <f>('Input-Graph'!$N$5-((2*'Input-Graph'!A476/'Input-Graph'!$N$7)+'Input-Graph'!$N$8))*'Input-Graph'!$N$6</f>
        <v>1849.9999999999918</v>
      </c>
    </row>
    <row r="473" spans="1:11" ht="12.75">
      <c r="A473" s="4">
        <f>'Input-Graph'!$K$21+'Input-Graph'!$K$27/'Input-Graph'!A477</f>
        <v>2343589282.957979</v>
      </c>
      <c r="B473">
        <f>SQRT('Input-Graph'!$K$21/(2*PI()))*'Input-Graph'!$K$27*EXP(J473/(2*'Input-Graph'!$K$21))/('Input-Graph'!A477*A473)</f>
        <v>3550.481495159204</v>
      </c>
      <c r="C473">
        <f t="shared" si="32"/>
        <v>-2332.205113369512</v>
      </c>
      <c r="D473">
        <f>POWER('Input-Graph'!$K$21,1.5)*EXP(J473/(2*'Input-Graph'!$K$21))/(A473*SQRT(2*PI()))</f>
        <v>13513.700499817685</v>
      </c>
      <c r="E473">
        <f t="shared" si="33"/>
        <v>11181.495386448172</v>
      </c>
      <c r="F473" s="6">
        <f>I473*NORMDIST(-I473*SQRT(A473)/'Input-Graph'!$K$21,0,1,1)</f>
        <v>2302.000501559851</v>
      </c>
      <c r="G473" s="6">
        <f>-('Input-Graph'!$K$21*EXP(Intermediate!J473*Intermediate!A473/(2*'Input-Graph'!$K$21*'Input-Graph'!$K$21))/SQRT(2*PI()*Intermediate!A473))</f>
        <v>-15156.986051331005</v>
      </c>
      <c r="H473">
        <f t="shared" si="34"/>
        <v>1876.9913318362233</v>
      </c>
      <c r="I473">
        <f>'Input-Graph'!$K$20-'Input-Graph'!$N$14/Intermediate!K473</f>
        <v>5155.500000000007</v>
      </c>
      <c r="J473">
        <f t="shared" si="31"/>
        <v>-26579180.250000075</v>
      </c>
      <c r="K473">
        <f>('Input-Graph'!$N$5-((2*'Input-Graph'!A477/'Input-Graph'!$N$7)+'Input-Graph'!$N$8))*'Input-Graph'!$N$6</f>
        <v>1847.9999999999918</v>
      </c>
    </row>
    <row r="474" spans="1:11" ht="12.75">
      <c r="A474" s="4">
        <f>'Input-Graph'!$K$21+'Input-Graph'!$K$27/'Input-Graph'!A478</f>
        <v>2342567014.6352158</v>
      </c>
      <c r="B474">
        <f>SQRT('Input-Graph'!$K$21/(2*PI()))*'Input-Graph'!$K$27*EXP(J474/(2*'Input-Graph'!$K$21))/('Input-Graph'!A478*A474)</f>
        <v>3544.584277338769</v>
      </c>
      <c r="C474">
        <f t="shared" si="32"/>
        <v>-2332.205113369512</v>
      </c>
      <c r="D474">
        <f>POWER('Input-Graph'!$K$21,1.5)*EXP(J474/(2*'Input-Graph'!$K$21))/(A474*SQRT(2*PI()))</f>
        <v>13519.597717638124</v>
      </c>
      <c r="E474">
        <f t="shared" si="33"/>
        <v>11187.39260426861</v>
      </c>
      <c r="F474" s="6">
        <f>I474*NORMDIST(-I474*SQRT(A474)/'Input-Graph'!$K$21,0,1,1)</f>
        <v>2302.060287206057</v>
      </c>
      <c r="G474" s="6">
        <f>-('Input-Graph'!$K$21*EXP(Intermediate!J474*Intermediate!A474/(2*'Input-Graph'!$K$21*'Input-Graph'!$K$21))/SQRT(2*PI()*Intermediate!A474))</f>
        <v>-15160.352646799816</v>
      </c>
      <c r="H474">
        <f t="shared" si="34"/>
        <v>1873.6845220136202</v>
      </c>
      <c r="I474">
        <f>'Input-Graph'!$K$20-'Input-Graph'!$N$14/Intermediate!K474</f>
        <v>5155.500000000007</v>
      </c>
      <c r="J474">
        <f t="shared" si="31"/>
        <v>-26579180.250000075</v>
      </c>
      <c r="K474">
        <f>('Input-Graph'!$N$5-((2*'Input-Graph'!A478/'Input-Graph'!$N$7)+'Input-Graph'!$N$8))*'Input-Graph'!$N$6</f>
        <v>1845.9999999999918</v>
      </c>
    </row>
    <row r="475" spans="1:11" ht="12.75">
      <c r="A475" s="4">
        <f>'Input-Graph'!$K$21+'Input-Graph'!$K$27/'Input-Graph'!A479</f>
        <v>2341549023.5857697</v>
      </c>
      <c r="B475">
        <f>SQRT('Input-Graph'!$K$21/(2*PI()))*'Input-Graph'!$K$27*EXP(J475/(2*'Input-Graph'!$K$21))/('Input-Graph'!A479*A475)</f>
        <v>3538.7066171531237</v>
      </c>
      <c r="C475">
        <f t="shared" si="32"/>
        <v>-2332.205113369512</v>
      </c>
      <c r="D475">
        <f>POWER('Input-Graph'!$K$21,1.5)*EXP(J475/(2*'Input-Graph'!$K$21))/(A475*SQRT(2*PI()))</f>
        <v>13525.475377823768</v>
      </c>
      <c r="E475">
        <f t="shared" si="33"/>
        <v>11193.270264454255</v>
      </c>
      <c r="F475" s="6">
        <f>I475*NORMDIST(-I475*SQRT(A475)/'Input-Graph'!$K$21,0,1,1)</f>
        <v>2302.119835902002</v>
      </c>
      <c r="G475" s="6">
        <f>-('Input-Graph'!$K$21*EXP(Intermediate!J475*Intermediate!A475/(2*'Input-Graph'!$K$21*'Input-Graph'!$K$21))/SQRT(2*PI()*Intermediate!A475))</f>
        <v>-15163.70733397609</v>
      </c>
      <c r="H475">
        <f t="shared" si="34"/>
        <v>1870.3893835332929</v>
      </c>
      <c r="I475">
        <f>'Input-Graph'!$K$20-'Input-Graph'!$N$14/Intermediate!K475</f>
        <v>5155.500000000007</v>
      </c>
      <c r="J475">
        <f t="shared" si="31"/>
        <v>-26579180.250000075</v>
      </c>
      <c r="K475">
        <f>('Input-Graph'!$N$5-((2*'Input-Graph'!A479/'Input-Graph'!$N$7)+'Input-Graph'!$N$8))*'Input-Graph'!$N$6</f>
        <v>1843.999999999992</v>
      </c>
    </row>
    <row r="476" spans="1:11" ht="12.75">
      <c r="A476" s="4">
        <f>'Input-Graph'!$K$21+'Input-Graph'!$K$27/'Input-Graph'!A480</f>
        <v>2340535283.0208726</v>
      </c>
      <c r="B476">
        <f>SQRT('Input-Graph'!$K$21/(2*PI()))*'Input-Graph'!$K$27*EXP(J476/(2*'Input-Graph'!$K$21))/('Input-Graph'!A480*A476)</f>
        <v>3532.848417471416</v>
      </c>
      <c r="C476">
        <f t="shared" si="32"/>
        <v>-2332.205113369512</v>
      </c>
      <c r="D476">
        <f>POWER('Input-Graph'!$K$21,1.5)*EXP(J476/(2*'Input-Graph'!$K$21))/(A476*SQRT(2*PI()))</f>
        <v>13531.333577505477</v>
      </c>
      <c r="E476">
        <f t="shared" si="33"/>
        <v>11199.128464135963</v>
      </c>
      <c r="F476" s="6">
        <f>I476*NORMDIST(-I476*SQRT(A476)/'Input-Graph'!$K$21,0,1,1)</f>
        <v>2302.179149057709</v>
      </c>
      <c r="G476" s="6">
        <f>-('Input-Graph'!$K$21*EXP(Intermediate!J476*Intermediate!A476/(2*'Input-Graph'!$K$21*'Input-Graph'!$K$21))/SQRT(2*PI()*Intermediate!A476))</f>
        <v>-15167.050176175584</v>
      </c>
      <c r="H476">
        <f t="shared" si="34"/>
        <v>1867.1058544895022</v>
      </c>
      <c r="I476">
        <f>'Input-Graph'!$K$20-'Input-Graph'!$N$14/Intermediate!K476</f>
        <v>5155.500000000007</v>
      </c>
      <c r="J476">
        <f t="shared" si="31"/>
        <v>-26579180.250000075</v>
      </c>
      <c r="K476">
        <f>('Input-Graph'!$N$5-((2*'Input-Graph'!A480/'Input-Graph'!$N$7)+'Input-Graph'!$N$8))*'Input-Graph'!$N$6</f>
        <v>1841.9999999999916</v>
      </c>
    </row>
    <row r="477" spans="1:11" ht="12.75">
      <c r="A477" s="4">
        <f>'Input-Graph'!$K$21+'Input-Graph'!$K$27/'Input-Graph'!A481</f>
        <v>2339525766.3749957</v>
      </c>
      <c r="B477">
        <f>SQRT('Input-Graph'!$K$21/(2*PI()))*'Input-Graph'!$K$27*EXP(J477/(2*'Input-Graph'!$K$21))/('Input-Graph'!A481*A477)</f>
        <v>3527.0095818049167</v>
      </c>
      <c r="C477">
        <f t="shared" si="32"/>
        <v>-2332.205113369512</v>
      </c>
      <c r="D477">
        <f>POWER('Input-Graph'!$K$21,1.5)*EXP(J477/(2*'Input-Graph'!$K$21))/(A477*SQRT(2*PI()))</f>
        <v>13537.172413171975</v>
      </c>
      <c r="E477">
        <f t="shared" si="33"/>
        <v>11204.967299802462</v>
      </c>
      <c r="F477" s="6">
        <f>I477*NORMDIST(-I477*SQRT(A477)/'Input-Graph'!$K$21,0,1,1)</f>
        <v>2302.2382280720076</v>
      </c>
      <c r="G477" s="6">
        <f>-('Input-Graph'!$K$21*EXP(Intermediate!J477*Intermediate!A477/(2*'Input-Graph'!$K$21*'Input-Graph'!$K$21))/SQRT(2*PI()*Intermediate!A477))</f>
        <v>-15170.381236264166</v>
      </c>
      <c r="H477">
        <f t="shared" si="34"/>
        <v>1863.8338734152203</v>
      </c>
      <c r="I477">
        <f>'Input-Graph'!$K$20-'Input-Graph'!$N$14/Intermediate!K477</f>
        <v>5155.500000000007</v>
      </c>
      <c r="J477">
        <f t="shared" si="31"/>
        <v>-26579180.250000075</v>
      </c>
      <c r="K477">
        <f>('Input-Graph'!$N$5-((2*'Input-Graph'!A481/'Input-Graph'!$N$7)+'Input-Graph'!$N$8))*'Input-Graph'!$N$6</f>
        <v>1839.9999999999916</v>
      </c>
    </row>
    <row r="478" spans="1:11" ht="12.75">
      <c r="A478" s="4">
        <f>'Input-Graph'!$K$21+'Input-Graph'!$K$27/'Input-Graph'!A482</f>
        <v>2338520447.30353</v>
      </c>
      <c r="B478">
        <f>SQRT('Input-Graph'!$K$21/(2*PI()))*'Input-Graph'!$K$27*EXP(J478/(2*'Input-Graph'!$K$21))/('Input-Graph'!A482*A478)</f>
        <v>3521.1900143017233</v>
      </c>
      <c r="C478">
        <f t="shared" si="32"/>
        <v>-2332.205113369512</v>
      </c>
      <c r="D478">
        <f>POWER('Input-Graph'!$K$21,1.5)*EXP(J478/(2*'Input-Graph'!$K$21))/(A478*SQRT(2*PI()))</f>
        <v>13542.991980675168</v>
      </c>
      <c r="E478">
        <f t="shared" si="33"/>
        <v>11210.786867305655</v>
      </c>
      <c r="F478" s="6">
        <f>I478*NORMDIST(-I478*SQRT(A478)/'Input-Graph'!$K$21,0,1,1)</f>
        <v>2302.2970743326423</v>
      </c>
      <c r="G478" s="6">
        <f>-('Input-Graph'!$K$21*EXP(Intermediate!J478*Intermediate!A478/(2*'Input-Graph'!$K$21*'Input-Graph'!$K$21))/SQRT(2*PI()*Intermediate!A478))</f>
        <v>-15173.700576661822</v>
      </c>
      <c r="H478">
        <f t="shared" si="34"/>
        <v>1860.5733792781994</v>
      </c>
      <c r="I478">
        <f>'Input-Graph'!$K$20-'Input-Graph'!$N$14/Intermediate!K478</f>
        <v>5155.500000000007</v>
      </c>
      <c r="J478">
        <f t="shared" si="31"/>
        <v>-26579180.250000075</v>
      </c>
      <c r="K478">
        <f>('Input-Graph'!$N$5-((2*'Input-Graph'!A482/'Input-Graph'!$N$7)+'Input-Graph'!$N$8))*'Input-Graph'!$N$6</f>
        <v>1837.9999999999918</v>
      </c>
    </row>
    <row r="479" spans="1:11" ht="12.75">
      <c r="A479" s="4">
        <f>'Input-Graph'!$K$21+'Input-Graph'!$K$27/'Input-Graph'!A483</f>
        <v>2337519299.680494</v>
      </c>
      <c r="B479">
        <f>SQRT('Input-Graph'!$K$21/(2*PI()))*'Input-Graph'!$K$27*EXP(J479/(2*'Input-Graph'!$K$21))/('Input-Graph'!A483*A479)</f>
        <v>3515.389619741513</v>
      </c>
      <c r="C479">
        <f t="shared" si="32"/>
        <v>-2332.205113369512</v>
      </c>
      <c r="D479">
        <f>POWER('Input-Graph'!$K$21,1.5)*EXP(J479/(2*'Input-Graph'!$K$21))/(A479*SQRT(2*PI()))</f>
        <v>13548.792375235378</v>
      </c>
      <c r="E479">
        <f t="shared" si="33"/>
        <v>11216.587261865865</v>
      </c>
      <c r="F479" s="6">
        <f>I479*NORMDIST(-I479*SQRT(A479)/'Input-Graph'!$K$21,0,1,1)</f>
        <v>2302.3556892163824</v>
      </c>
      <c r="G479" s="6">
        <f>-('Input-Graph'!$K$21*EXP(Intermediate!J479*Intermediate!A479/(2*'Input-Graph'!$K$21*'Input-Graph'!$K$21))/SQRT(2*PI()*Intermediate!A479))</f>
        <v>-15177.008259346623</v>
      </c>
      <c r="H479">
        <f t="shared" si="34"/>
        <v>1857.3243114771376</v>
      </c>
      <c r="I479">
        <f>'Input-Graph'!$K$20-'Input-Graph'!$N$14/Intermediate!K479</f>
        <v>5155.500000000007</v>
      </c>
      <c r="J479">
        <f t="shared" si="31"/>
        <v>-26579180.250000075</v>
      </c>
      <c r="K479">
        <f>('Input-Graph'!$N$5-((2*'Input-Graph'!A483/'Input-Graph'!$N$7)+'Input-Graph'!$N$8))*'Input-Graph'!$N$6</f>
        <v>1835.9999999999918</v>
      </c>
    </row>
    <row r="480" spans="1:11" ht="12.75">
      <c r="A480" s="4">
        <f>'Input-Graph'!$K$21+'Input-Graph'!$K$27/'Input-Graph'!A484</f>
        <v>2336522297.596269</v>
      </c>
      <c r="B480">
        <f>SQRT('Input-Graph'!$K$21/(2*PI()))*'Input-Graph'!$K$27*EXP(J480/(2*'Input-Graph'!$K$21))/('Input-Graph'!A484*A480)</f>
        <v>3509.60830353035</v>
      </c>
      <c r="C480">
        <f t="shared" si="32"/>
        <v>-2332.205113369512</v>
      </c>
      <c r="D480">
        <f>POWER('Input-Graph'!$K$21,1.5)*EXP(J480/(2*'Input-Graph'!$K$21))/(A480*SQRT(2*PI()))</f>
        <v>13554.57369144654</v>
      </c>
      <c r="E480">
        <f t="shared" si="33"/>
        <v>11222.368578077028</v>
      </c>
      <c r="F480" s="6">
        <f>I480*NORMDIST(-I480*SQRT(A480)/'Input-Graph'!$K$21,0,1,1)</f>
        <v>2302.4140740891294</v>
      </c>
      <c r="G480" s="6">
        <f>-('Input-Graph'!$K$21*EXP(Intermediate!J480*Intermediate!A480/(2*'Input-Graph'!$K$21*'Input-Graph'!$K$21))/SQRT(2*PI()*Intermediate!A480))</f>
        <v>-15180.304345858645</v>
      </c>
      <c r="H480">
        <f t="shared" si="34"/>
        <v>1854.0866098378629</v>
      </c>
      <c r="I480">
        <f>'Input-Graph'!$K$20-'Input-Graph'!$N$14/Intermediate!K480</f>
        <v>5155.500000000007</v>
      </c>
      <c r="J480">
        <f t="shared" si="31"/>
        <v>-26579180.250000075</v>
      </c>
      <c r="K480">
        <f>('Input-Graph'!$N$5-((2*'Input-Graph'!A484/'Input-Graph'!$N$7)+'Input-Graph'!$N$8))*'Input-Graph'!$N$6</f>
        <v>1833.9999999999918</v>
      </c>
    </row>
    <row r="481" spans="1:11" ht="12.75">
      <c r="A481" s="4">
        <f>'Input-Graph'!$K$21+'Input-Graph'!$K$27/'Input-Graph'!A485</f>
        <v>2335529415.3553677</v>
      </c>
      <c r="B481">
        <f>SQRT('Input-Graph'!$K$21/(2*PI()))*'Input-Graph'!$K$27*EXP(J481/(2*'Input-Graph'!$K$21))/('Input-Graph'!A485*A481)</f>
        <v>3503.845971695545</v>
      </c>
      <c r="C481">
        <f t="shared" si="32"/>
        <v>-2332.205113369512</v>
      </c>
      <c r="D481">
        <f>POWER('Input-Graph'!$K$21,1.5)*EXP(J481/(2*'Input-Graph'!$K$21))/(A481*SQRT(2*PI()))</f>
        <v>13560.336023281347</v>
      </c>
      <c r="E481">
        <f t="shared" si="33"/>
        <v>11228.130909911833</v>
      </c>
      <c r="F481" s="6">
        <f>I481*NORMDIST(-I481*SQRT(A481)/'Input-Graph'!$K$21,0,1,1)</f>
        <v>2302.4722303060275</v>
      </c>
      <c r="G481" s="6">
        <f>-('Input-Graph'!$K$21*EXP(Intermediate!J481*Intermediate!A481/(2*'Input-Graph'!$K$21*'Input-Graph'!$K$21))/SQRT(2*PI()*Intermediate!A481))</f>
        <v>-15183.588897303849</v>
      </c>
      <c r="H481">
        <f t="shared" si="34"/>
        <v>1850.8602146095545</v>
      </c>
      <c r="I481">
        <f>'Input-Graph'!$K$20-'Input-Graph'!$N$14/Intermediate!K481</f>
        <v>5155.500000000007</v>
      </c>
      <c r="J481">
        <f t="shared" si="31"/>
        <v>-26579180.250000075</v>
      </c>
      <c r="K481">
        <f>('Input-Graph'!$N$5-((2*'Input-Graph'!A485/'Input-Graph'!$N$7)+'Input-Graph'!$N$8))*'Input-Graph'!$N$6</f>
        <v>1831.9999999999916</v>
      </c>
    </row>
    <row r="482" spans="1:11" ht="12.75">
      <c r="A482" s="4">
        <f>'Input-Graph'!$K$21+'Input-Graph'!$K$27/'Input-Graph'!A486</f>
        <v>2334540627.4742227</v>
      </c>
      <c r="B482">
        <f>SQRT('Input-Graph'!$K$21/(2*PI()))*'Input-Graph'!$K$27*EXP(J482/(2*'Input-Graph'!$K$21))/('Input-Graph'!A486*A482)</f>
        <v>3498.1025308805597</v>
      </c>
      <c r="C482">
        <f t="shared" si="32"/>
        <v>-2332.205113369512</v>
      </c>
      <c r="D482">
        <f>POWER('Input-Graph'!$K$21,1.5)*EXP(J482/(2*'Input-Graph'!$K$21))/(A482*SQRT(2*PI()))</f>
        <v>13566.07946409633</v>
      </c>
      <c r="E482">
        <f t="shared" si="33"/>
        <v>11233.87435072682</v>
      </c>
      <c r="F482" s="6">
        <f>I482*NORMDIST(-I482*SQRT(A482)/'Input-Graph'!$K$21,0,1,1)</f>
        <v>2302.5301592115666</v>
      </c>
      <c r="G482" s="6">
        <f>-('Input-Graph'!$K$21*EXP(Intermediate!J482*Intermediate!A482/(2*'Input-Graph'!$K$21*'Input-Graph'!$K$21))/SQRT(2*PI()*Intermediate!A482))</f>
        <v>-15186.86197435791</v>
      </c>
      <c r="H482">
        <f t="shared" si="34"/>
        <v>1847.6450664610365</v>
      </c>
      <c r="I482">
        <f>'Input-Graph'!$K$20-'Input-Graph'!$N$14/Intermediate!K482</f>
        <v>5155.500000000007</v>
      </c>
      <c r="J482">
        <f t="shared" si="31"/>
        <v>-26579180.250000075</v>
      </c>
      <c r="K482">
        <f>('Input-Graph'!$N$5-((2*'Input-Graph'!A486/'Input-Graph'!$N$7)+'Input-Graph'!$N$8))*'Input-Graph'!$N$6</f>
        <v>1829.9999999999916</v>
      </c>
    </row>
    <row r="483" spans="1:11" ht="12.75">
      <c r="A483" s="4">
        <f>'Input-Graph'!$K$21+'Input-Graph'!$K$27/'Input-Graph'!A487</f>
        <v>2333555908.679008</v>
      </c>
      <c r="B483">
        <f>SQRT('Input-Graph'!$K$21/(2*PI()))*'Input-Graph'!$K$27*EXP(J483/(2*'Input-Graph'!$K$21))/('Input-Graph'!A487*A483)</f>
        <v>3492.3778883399705</v>
      </c>
      <c r="C483">
        <f t="shared" si="32"/>
        <v>-2332.205113369512</v>
      </c>
      <c r="D483">
        <f>POWER('Input-Graph'!$K$21,1.5)*EXP(J483/(2*'Input-Graph'!$K$21))/(A483*SQRT(2*PI()))</f>
        <v>13571.804106636922</v>
      </c>
      <c r="E483">
        <f t="shared" si="33"/>
        <v>11239.59899326741</v>
      </c>
      <c r="F483" s="6">
        <f>I483*NORMDIST(-I483*SQRT(A483)/'Input-Graph'!$K$21,0,1,1)</f>
        <v>2302.5878621396873</v>
      </c>
      <c r="G483" s="6">
        <f>-('Input-Graph'!$K$21*EXP(Intermediate!J483*Intermediate!A483/(2*'Input-Graph'!$K$21*'Input-Graph'!$K$21))/SQRT(2*PI()*Intermediate!A483))</f>
        <v>-15190.123637270019</v>
      </c>
      <c r="H483">
        <f t="shared" si="34"/>
        <v>1844.4411064770466</v>
      </c>
      <c r="I483">
        <f>'Input-Graph'!$K$20-'Input-Graph'!$N$14/Intermediate!K483</f>
        <v>5155.500000000007</v>
      </c>
      <c r="J483">
        <f t="shared" si="31"/>
        <v>-26579180.250000075</v>
      </c>
      <c r="K483">
        <f>('Input-Graph'!$N$5-((2*'Input-Graph'!A487/'Input-Graph'!$N$7)+'Input-Graph'!$N$8))*'Input-Graph'!$N$6</f>
        <v>1827.9999999999916</v>
      </c>
    </row>
    <row r="484" spans="1:11" ht="12.75">
      <c r="A484" s="4">
        <f>'Input-Graph'!$K$21+'Input-Graph'!$K$27/'Input-Graph'!A488</f>
        <v>2332575233.9034867</v>
      </c>
      <c r="B484">
        <f>SQRT('Input-Graph'!$K$21/(2*PI()))*'Input-Graph'!$K$27*EXP(J484/(2*'Input-Graph'!$K$21))/('Input-Graph'!A488*A484)</f>
        <v>3486.6719519344692</v>
      </c>
      <c r="C484">
        <f t="shared" si="32"/>
        <v>-2332.205113369512</v>
      </c>
      <c r="D484">
        <f>POWER('Input-Graph'!$K$21,1.5)*EXP(J484/(2*'Input-Graph'!$K$21))/(A484*SQRT(2*PI()))</f>
        <v>13577.510043042423</v>
      </c>
      <c r="E484">
        <f t="shared" si="33"/>
        <v>11245.304929672911</v>
      </c>
      <c r="F484" s="6">
        <f>I484*NORMDIST(-I484*SQRT(A484)/'Input-Graph'!$K$21,0,1,1)</f>
        <v>2302.645340413888</v>
      </c>
      <c r="G484" s="6">
        <f>-('Input-Graph'!$K$21*EXP(Intermediate!J484*Intermediate!A484/(2*'Input-Graph'!$K$21*'Input-Graph'!$K$21))/SQRT(2*PI()*Intermediate!A484))</f>
        <v>-15193.37394586664</v>
      </c>
      <c r="H484">
        <f t="shared" si="34"/>
        <v>1841.248276154629</v>
      </c>
      <c r="I484">
        <f>'Input-Graph'!$K$20-'Input-Graph'!$N$14/Intermediate!K484</f>
        <v>5155.500000000007</v>
      </c>
      <c r="J484">
        <f t="shared" si="31"/>
        <v>-26579180.250000075</v>
      </c>
      <c r="K484">
        <f>('Input-Graph'!$N$5-((2*'Input-Graph'!A488/'Input-Graph'!$N$7)+'Input-Graph'!$N$8))*'Input-Graph'!$N$6</f>
        <v>1825.9999999999916</v>
      </c>
    </row>
    <row r="485" spans="1:11" ht="12.75">
      <c r="A485" s="4">
        <f>'Input-Graph'!$K$21+'Input-Graph'!$K$27/'Input-Graph'!A489</f>
        <v>2331598578.286881</v>
      </c>
      <c r="B485">
        <f>SQRT('Input-Graph'!$K$21/(2*PI()))*'Input-Graph'!$K$27*EXP(J485/(2*'Input-Graph'!$K$21))/('Input-Graph'!A489*A485)</f>
        <v>3480.9846301259286</v>
      </c>
      <c r="C485">
        <f t="shared" si="32"/>
        <v>-2332.205113369512</v>
      </c>
      <c r="D485">
        <f>POWER('Input-Graph'!$K$21,1.5)*EXP(J485/(2*'Input-Graph'!$K$21))/(A485*SQRT(2*PI()))</f>
        <v>13583.197364850963</v>
      </c>
      <c r="E485">
        <f t="shared" si="33"/>
        <v>11250.99225148145</v>
      </c>
      <c r="F485" s="6">
        <f>I485*NORMDIST(-I485*SQRT(A485)/'Input-Graph'!$K$21,0,1,1)</f>
        <v>2302.7025953473203</v>
      </c>
      <c r="G485" s="6">
        <f>-('Input-Graph'!$K$21*EXP(Intermediate!J485*Intermediate!A485/(2*'Input-Graph'!$K$21*'Input-Graph'!$K$21))/SQRT(2*PI()*Intermediate!A485))</f>
        <v>-15196.612959555236</v>
      </c>
      <c r="H485">
        <f t="shared" si="34"/>
        <v>1838.066517399462</v>
      </c>
      <c r="I485">
        <f>'Input-Graph'!$K$20-'Input-Graph'!$N$14/Intermediate!K485</f>
        <v>5155.500000000007</v>
      </c>
      <c r="J485">
        <f t="shared" si="31"/>
        <v>-26579180.250000075</v>
      </c>
      <c r="K485">
        <f>('Input-Graph'!$N$5-((2*'Input-Graph'!A489/'Input-Graph'!$N$7)+'Input-Graph'!$N$8))*'Input-Graph'!$N$6</f>
        <v>1823.9999999999916</v>
      </c>
    </row>
    <row r="486" spans="1:11" ht="12.75">
      <c r="A486" s="4">
        <f>'Input-Graph'!$K$21+'Input-Graph'!$K$27/'Input-Graph'!A490</f>
        <v>2330625917.171775</v>
      </c>
      <c r="B486">
        <f>SQRT('Input-Graph'!$K$21/(2*PI()))*'Input-Graph'!$K$27*EXP(J486/(2*'Input-Graph'!$K$21))/('Input-Graph'!A490*A486)</f>
        <v>3475.315831972497</v>
      </c>
      <c r="C486">
        <f t="shared" si="32"/>
        <v>-2332.205113369512</v>
      </c>
      <c r="D486">
        <f>POWER('Input-Graph'!$K$21,1.5)*EXP(J486/(2*'Input-Graph'!$K$21))/(A486*SQRT(2*PI()))</f>
        <v>13588.866163004395</v>
      </c>
      <c r="E486">
        <f t="shared" si="33"/>
        <v>11256.661049634884</v>
      </c>
      <c r="F486" s="6">
        <f>I486*NORMDIST(-I486*SQRT(A486)/'Input-Graph'!$K$21,0,1,1)</f>
        <v>2302.759628242898</v>
      </c>
      <c r="G486" s="6">
        <f>-('Input-Graph'!$K$21*EXP(Intermediate!J486*Intermediate!A486/(2*'Input-Graph'!$K$21*'Input-Graph'!$K$21))/SQRT(2*PI()*Intermediate!A486))</f>
        <v>-15199.840737327915</v>
      </c>
      <c r="H486">
        <f t="shared" si="34"/>
        <v>1834.8957725223627</v>
      </c>
      <c r="I486">
        <f>'Input-Graph'!$K$20-'Input-Graph'!$N$14/Intermediate!K486</f>
        <v>5155.500000000007</v>
      </c>
      <c r="J486">
        <f t="shared" si="31"/>
        <v>-26579180.250000075</v>
      </c>
      <c r="K486">
        <f>('Input-Graph'!$N$5-((2*'Input-Graph'!A490/'Input-Graph'!$N$7)+'Input-Graph'!$N$8))*'Input-Graph'!$N$6</f>
        <v>1821.9999999999914</v>
      </c>
    </row>
    <row r="487" spans="1:11" ht="12.75">
      <c r="A487" s="4">
        <f>'Input-Graph'!$K$21+'Input-Graph'!$K$27/'Input-Graph'!A491</f>
        <v>2329657226.1020365</v>
      </c>
      <c r="B487">
        <f>SQRT('Input-Graph'!$K$21/(2*PI()))*'Input-Graph'!$K$27*EXP(J487/(2*'Input-Graph'!$K$21))/('Input-Graph'!A491*A487)</f>
        <v>3469.665467123761</v>
      </c>
      <c r="C487">
        <f t="shared" si="32"/>
        <v>-2332.205113369512</v>
      </c>
      <c r="D487">
        <f>POWER('Input-Graph'!$K$21,1.5)*EXP(J487/(2*'Input-Graph'!$K$21))/(A487*SQRT(2*PI()))</f>
        <v>13594.516527853131</v>
      </c>
      <c r="E487">
        <f t="shared" si="33"/>
        <v>11262.311414483618</v>
      </c>
      <c r="F487" s="6">
        <f>I487*NORMDIST(-I487*SQRT(A487)/'Input-Graph'!$K$21,0,1,1)</f>
        <v>2302.8164403933906</v>
      </c>
      <c r="G487" s="6">
        <f>-('Input-Graph'!$K$21*EXP(Intermediate!J487*Intermediate!A487/(2*'Input-Graph'!$K$21*'Input-Graph'!$K$21))/SQRT(2*PI()*Intermediate!A487))</f>
        <v>-15203.057337765104</v>
      </c>
      <c r="H487">
        <f t="shared" si="34"/>
        <v>1831.7359842356655</v>
      </c>
      <c r="I487">
        <f>'Input-Graph'!$K$20-'Input-Graph'!$N$14/Intermediate!K487</f>
        <v>5155.500000000007</v>
      </c>
      <c r="J487">
        <f t="shared" si="31"/>
        <v>-26579180.250000075</v>
      </c>
      <c r="K487">
        <f>('Input-Graph'!$N$5-((2*'Input-Graph'!A491/'Input-Graph'!$N$7)+'Input-Graph'!$N$8))*'Input-Graph'!$N$6</f>
        <v>1819.9999999999914</v>
      </c>
    </row>
    <row r="488" spans="1:11" ht="12.75">
      <c r="A488" s="4">
        <f>'Input-Graph'!$K$21+'Input-Graph'!$K$27/'Input-Graph'!A492</f>
        <v>2328692480.82077</v>
      </c>
      <c r="B488">
        <f>SQRT('Input-Graph'!$K$21/(2*PI()))*'Input-Graph'!$K$27*EXP(J488/(2*'Input-Graph'!$K$21))/('Input-Graph'!A492*A488)</f>
        <v>3464.033445815937</v>
      </c>
      <c r="C488">
        <f t="shared" si="32"/>
        <v>-2332.205113369512</v>
      </c>
      <c r="D488">
        <f>POWER('Input-Graph'!$K$21,1.5)*EXP(J488/(2*'Input-Graph'!$K$21))/(A488*SQRT(2*PI()))</f>
        <v>13600.148549160953</v>
      </c>
      <c r="E488">
        <f t="shared" si="33"/>
        <v>11267.94343579144</v>
      </c>
      <c r="F488" s="6">
        <f>I488*NORMDIST(-I488*SQRT(A488)/'Input-Graph'!$K$21,0,1,1)</f>
        <v>2302.8730330815265</v>
      </c>
      <c r="G488" s="6">
        <f>-('Input-Graph'!$K$21*EXP(Intermediate!J488*Intermediate!A488/(2*'Input-Graph'!$K$21*'Input-Graph'!$K$21))/SQRT(2*PI()*Intermediate!A488))</f>
        <v>-15206.262819039119</v>
      </c>
      <c r="H488">
        <f t="shared" si="34"/>
        <v>1828.5870956497856</v>
      </c>
      <c r="I488">
        <f>'Input-Graph'!$K$20-'Input-Graph'!$N$14/Intermediate!K488</f>
        <v>5155.500000000007</v>
      </c>
      <c r="J488">
        <f t="shared" si="31"/>
        <v>-26579180.250000075</v>
      </c>
      <c r="K488">
        <f>('Input-Graph'!$N$5-((2*'Input-Graph'!A492/'Input-Graph'!$N$7)+'Input-Graph'!$N$8))*'Input-Graph'!$N$6</f>
        <v>1817.9999999999914</v>
      </c>
    </row>
    <row r="489" spans="1:11" ht="12.75">
      <c r="A489" s="4">
        <f>'Input-Graph'!$K$21+'Input-Graph'!$K$27/'Input-Graph'!A493</f>
        <v>2327731657.2682886</v>
      </c>
      <c r="B489">
        <f>SQRT('Input-Graph'!$K$21/(2*PI()))*'Input-Graph'!$K$27*EXP(J489/(2*'Input-Graph'!$K$21))/('Input-Graph'!A493*A489)</f>
        <v>3458.4196788671243</v>
      </c>
      <c r="C489">
        <f t="shared" si="32"/>
        <v>-2332.205113369512</v>
      </c>
      <c r="D489">
        <f>POWER('Input-Graph'!$K$21,1.5)*EXP(J489/(2*'Input-Graph'!$K$21))/(A489*SQRT(2*PI()))</f>
        <v>13605.762316109765</v>
      </c>
      <c r="E489">
        <f t="shared" si="33"/>
        <v>11273.557202740252</v>
      </c>
      <c r="F489" s="6">
        <f>I489*NORMDIST(-I489*SQRT(A489)/'Input-Graph'!$K$21,0,1,1)</f>
        <v>2302.929407580087</v>
      </c>
      <c r="G489" s="6">
        <f>-('Input-Graph'!$K$21*EXP(Intermediate!J489*Intermediate!A489/(2*'Input-Graph'!$K$21*'Input-Graph'!$K$21))/SQRT(2*PI()*Intermediate!A489))</f>
        <v>-15209.457238917756</v>
      </c>
      <c r="H489">
        <f t="shared" si="34"/>
        <v>1825.449050269708</v>
      </c>
      <c r="I489">
        <f>'Input-Graph'!$K$20-'Input-Graph'!$N$14/Intermediate!K489</f>
        <v>5155.500000000007</v>
      </c>
      <c r="J489">
        <f t="shared" si="31"/>
        <v>-26579180.250000075</v>
      </c>
      <c r="K489">
        <f>('Input-Graph'!$N$5-((2*'Input-Graph'!A493/'Input-Graph'!$N$7)+'Input-Graph'!$N$8))*'Input-Graph'!$N$6</f>
        <v>1815.9999999999916</v>
      </c>
    </row>
    <row r="490" spans="1:11" ht="12.75">
      <c r="A490" s="4">
        <f>'Input-Graph'!$K$21+'Input-Graph'!$K$27/'Input-Graph'!A494</f>
        <v>2326774731.5801177</v>
      </c>
      <c r="B490">
        <f>SQRT('Input-Graph'!$K$21/(2*PI()))*'Input-Graph'!$K$27*EXP(J490/(2*'Input-Graph'!$K$21))/('Input-Graph'!A494*A490)</f>
        <v>3452.8240776725934</v>
      </c>
      <c r="C490">
        <f t="shared" si="32"/>
        <v>-2332.205113369512</v>
      </c>
      <c r="D490">
        <f>POWER('Input-Graph'!$K$21,1.5)*EXP(J490/(2*'Input-Graph'!$K$21))/(A490*SQRT(2*PI()))</f>
        <v>13611.357917304296</v>
      </c>
      <c r="E490">
        <f t="shared" si="33"/>
        <v>11279.152803934783</v>
      </c>
      <c r="F490" s="6">
        <f>I490*NORMDIST(-I490*SQRT(A490)/'Input-Graph'!$K$21,0,1,1)</f>
        <v>2302.985565152006</v>
      </c>
      <c r="G490" s="6">
        <f>-('Input-Graph'!$K$21*EXP(Intermediate!J490*Intermediate!A490/(2*'Input-Graph'!$K$21*'Input-Graph'!$K$21))/SQRT(2*PI()*Intermediate!A490))</f>
        <v>-15212.640654767785</v>
      </c>
      <c r="H490">
        <f t="shared" si="34"/>
        <v>1822.321791991597</v>
      </c>
      <c r="I490">
        <f>'Input-Graph'!$K$20-'Input-Graph'!$N$14/Intermediate!K490</f>
        <v>5155.500000000007</v>
      </c>
      <c r="J490">
        <f t="shared" si="31"/>
        <v>-26579180.250000075</v>
      </c>
      <c r="K490">
        <f>('Input-Graph'!$N$5-((2*'Input-Graph'!A494/'Input-Graph'!$N$7)+'Input-Graph'!$N$8))*'Input-Graph'!$N$6</f>
        <v>1813.9999999999916</v>
      </c>
    </row>
    <row r="491" spans="1:11" ht="12.75">
      <c r="A491" s="4">
        <f>'Input-Graph'!$K$21+'Input-Graph'!$K$27/'Input-Graph'!A495</f>
        <v>2325821680.0850163</v>
      </c>
      <c r="B491">
        <f>SQRT('Input-Graph'!$K$21/(2*PI()))*'Input-Graph'!$K$27*EXP(J491/(2*'Input-Graph'!$K$21))/('Input-Graph'!A495*A491)</f>
        <v>3447.246554200126</v>
      </c>
      <c r="C491">
        <f t="shared" si="32"/>
        <v>-2332.205113369512</v>
      </c>
      <c r="D491">
        <f>POWER('Input-Graph'!$K$21,1.5)*EXP(J491/(2*'Input-Graph'!$K$21))/(A491*SQRT(2*PI()))</f>
        <v>13616.935440776764</v>
      </c>
      <c r="E491">
        <f t="shared" si="33"/>
        <v>11284.730327407251</v>
      </c>
      <c r="F491" s="6">
        <f>I491*NORMDIST(-I491*SQRT(A491)/'Input-Graph'!$K$21,0,1,1)</f>
        <v>2303.041507050462</v>
      </c>
      <c r="G491" s="6">
        <f>-('Input-Graph'!$K$21*EXP(Intermediate!J491*Intermediate!A491/(2*'Input-Graph'!$K$21*'Input-Graph'!$K$21))/SQRT(2*PI()*Intermediate!A491))</f>
        <v>-15215.813123558466</v>
      </c>
      <c r="H491">
        <f t="shared" si="34"/>
        <v>1819.205265099372</v>
      </c>
      <c r="I491">
        <f>'Input-Graph'!$K$20-'Input-Graph'!$N$14/Intermediate!K491</f>
        <v>5155.500000000007</v>
      </c>
      <c r="J491">
        <f t="shared" si="31"/>
        <v>-26579180.250000075</v>
      </c>
      <c r="K491">
        <f>('Input-Graph'!$N$5-((2*'Input-Graph'!A495/'Input-Graph'!$N$7)+'Input-Graph'!$N$8))*'Input-Graph'!$N$6</f>
        <v>1811.9999999999911</v>
      </c>
    </row>
    <row r="492" spans="1:11" ht="12.75">
      <c r="A492" s="4">
        <f>'Input-Graph'!$K$21+'Input-Graph'!$K$27/'Input-Graph'!A496</f>
        <v>2324872479.303026</v>
      </c>
      <c r="B492">
        <f>SQRT('Input-Graph'!$K$21/(2*PI()))*'Input-Graph'!$K$27*EXP(J492/(2*'Input-Graph'!$K$21))/('Input-Graph'!A496*A492)</f>
        <v>3441.6870209853982</v>
      </c>
      <c r="C492">
        <f t="shared" si="32"/>
        <v>-2332.205113369512</v>
      </c>
      <c r="D492">
        <f>POWER('Input-Graph'!$K$21,1.5)*EXP(J492/(2*'Input-Graph'!$K$21))/(A492*SQRT(2*PI()))</f>
        <v>13622.494973991494</v>
      </c>
      <c r="E492">
        <f t="shared" si="33"/>
        <v>11290.289860621982</v>
      </c>
      <c r="F492" s="6">
        <f>I492*NORMDIST(-I492*SQRT(A492)/'Input-Graph'!$K$21,0,1,1)</f>
        <v>2303.0972345189753</v>
      </c>
      <c r="G492" s="6">
        <f>-('Input-Graph'!$K$21*EXP(Intermediate!J492*Intermediate!A492/(2*'Input-Graph'!$K$21*'Input-Graph'!$K$21))/SQRT(2*PI()*Intermediate!A492))</f>
        <v>-15218.97470186498</v>
      </c>
      <c r="H492">
        <f t="shared" si="34"/>
        <v>1816.0994142613781</v>
      </c>
      <c r="I492">
        <f>'Input-Graph'!$K$20-'Input-Graph'!$N$14/Intermediate!K492</f>
        <v>5155.500000000007</v>
      </c>
      <c r="J492">
        <f t="shared" si="31"/>
        <v>-26579180.250000075</v>
      </c>
      <c r="K492">
        <f>('Input-Graph'!$N$5-((2*'Input-Graph'!A496/'Input-Graph'!$N$7)+'Input-Graph'!$N$8))*'Input-Graph'!$N$6</f>
        <v>1809.9999999999914</v>
      </c>
    </row>
    <row r="493" spans="1:11" ht="12.75">
      <c r="A493" s="4">
        <f>'Input-Graph'!$K$21+'Input-Graph'!$K$27/'Input-Graph'!A497</f>
        <v>2323927105.9435444</v>
      </c>
      <c r="B493">
        <f>SQRT('Input-Graph'!$K$21/(2*PI()))*'Input-Graph'!$K$27*EXP(J493/(2*'Input-Graph'!$K$21))/('Input-Graph'!A497*A493)</f>
        <v>3436.145391127409</v>
      </c>
      <c r="C493">
        <f t="shared" si="32"/>
        <v>-2332.205113369512</v>
      </c>
      <c r="D493">
        <f>POWER('Input-Graph'!$K$21,1.5)*EXP(J493/(2*'Input-Graph'!$K$21))/(A493*SQRT(2*PI()))</f>
        <v>13628.036603849481</v>
      </c>
      <c r="E493">
        <f t="shared" si="33"/>
        <v>11295.83149047997</v>
      </c>
      <c r="F493" s="6">
        <f>I493*NORMDIST(-I493*SQRT(A493)/'Input-Graph'!$K$21,0,1,1)</f>
        <v>2303.1527487915</v>
      </c>
      <c r="G493" s="6">
        <f>-('Input-Graph'!$K$21*EXP(Intermediate!J493*Intermediate!A493/(2*'Input-Graph'!$K$21*'Input-Graph'!$K$21))/SQRT(2*PI()*Intermediate!A493))</f>
        <v>-15222.125445871843</v>
      </c>
      <c r="H493">
        <f t="shared" si="34"/>
        <v>1813.0041845270352</v>
      </c>
      <c r="I493">
        <f>'Input-Graph'!$K$20-'Input-Graph'!$N$14/Intermediate!K493</f>
        <v>5155.500000000007</v>
      </c>
      <c r="J493">
        <f t="shared" si="31"/>
        <v>-26579180.250000075</v>
      </c>
      <c r="K493">
        <f>('Input-Graph'!$N$5-((2*'Input-Graph'!A497/'Input-Graph'!$N$7)+'Input-Graph'!$N$8))*'Input-Graph'!$N$6</f>
        <v>1807.9999999999914</v>
      </c>
    </row>
    <row r="494" spans="1:11" ht="12.75">
      <c r="A494" s="4">
        <f>'Input-Graph'!$K$21+'Input-Graph'!$K$27/'Input-Graph'!A498</f>
        <v>2322985536.9034166</v>
      </c>
      <c r="B494">
        <f>SQRT('Input-Graph'!$K$21/(2*PI()))*'Input-Graph'!$K$27*EXP(J494/(2*'Input-Graph'!$K$21))/('Input-Graph'!A498*A494)</f>
        <v>3430.621578283951</v>
      </c>
      <c r="C494">
        <f t="shared" si="32"/>
        <v>-2332.205113369512</v>
      </c>
      <c r="D494">
        <f>POWER('Input-Graph'!$K$21,1.5)*EXP(J494/(2*'Input-Graph'!$K$21))/(A494*SQRT(2*PI()))</f>
        <v>13633.560416692939</v>
      </c>
      <c r="E494">
        <f t="shared" si="33"/>
        <v>11301.355303323428</v>
      </c>
      <c r="F494" s="6">
        <f>I494*NORMDIST(-I494*SQRT(A494)/'Input-Graph'!$K$21,0,1,1)</f>
        <v>2303.2080510925157</v>
      </c>
      <c r="G494" s="6">
        <f>-('Input-Graph'!$K$21*EXP(Intermediate!J494*Intermediate!A494/(2*'Input-Graph'!$K$21*'Input-Graph'!$K$21))/SQRT(2*PI()*Intermediate!A494))</f>
        <v>-15225.265411376307</v>
      </c>
      <c r="H494">
        <f t="shared" si="34"/>
        <v>1809.9195213235853</v>
      </c>
      <c r="I494">
        <f>'Input-Graph'!$K$20-'Input-Graph'!$N$14/Intermediate!K494</f>
        <v>5155.500000000007</v>
      </c>
      <c r="J494">
        <f t="shared" si="31"/>
        <v>-26579180.250000075</v>
      </c>
      <c r="K494">
        <f>('Input-Graph'!$N$5-((2*'Input-Graph'!A498/'Input-Graph'!$N$7)+'Input-Graph'!$N$8))*'Input-Graph'!$N$6</f>
        <v>1805.9999999999914</v>
      </c>
    </row>
    <row r="495" spans="1:11" ht="12.75">
      <c r="A495" s="4">
        <f>'Input-Graph'!$K$21+'Input-Graph'!$K$27/'Input-Graph'!A499</f>
        <v>2322047749.265056</v>
      </c>
      <c r="B495">
        <f>SQRT('Input-Graph'!$K$21/(2*PI()))*'Input-Graph'!$K$27*EXP(J495/(2*'Input-Graph'!$K$21))/('Input-Graph'!A499*A495)</f>
        <v>3425.1154966671284</v>
      </c>
      <c r="C495">
        <f t="shared" si="32"/>
        <v>-2332.205113369512</v>
      </c>
      <c r="D495">
        <f>POWER('Input-Graph'!$K$21,1.5)*EXP(J495/(2*'Input-Graph'!$K$21))/(A495*SQRT(2*PI()))</f>
        <v>13639.066498309763</v>
      </c>
      <c r="E495">
        <f t="shared" si="33"/>
        <v>11306.86138494025</v>
      </c>
      <c r="F495" s="6">
        <f>I495*NORMDIST(-I495*SQRT(A495)/'Input-Graph'!$K$21,0,1,1)</f>
        <v>2303.263142637118</v>
      </c>
      <c r="G495" s="6">
        <f>-('Input-Graph'!$K$21*EXP(Intermediate!J495*Intermediate!A495/(2*'Input-Graph'!$K$21*'Input-Graph'!$K$21))/SQRT(2*PI()*Intermediate!A495))</f>
        <v>-15228.394653791687</v>
      </c>
      <c r="H495">
        <f t="shared" si="34"/>
        <v>1806.8453704528092</v>
      </c>
      <c r="I495">
        <f>'Input-Graph'!$K$20-'Input-Graph'!$N$14/Intermediate!K495</f>
        <v>5155.500000000007</v>
      </c>
      <c r="J495">
        <f t="shared" si="31"/>
        <v>-26579180.250000075</v>
      </c>
      <c r="K495">
        <f>('Input-Graph'!$N$5-((2*'Input-Graph'!A499/'Input-Graph'!$N$7)+'Input-Graph'!$N$8))*'Input-Graph'!$N$6</f>
        <v>1803.9999999999914</v>
      </c>
    </row>
    <row r="496" spans="1:11" ht="12.75">
      <c r="A496" s="4">
        <f>'Input-Graph'!$K$21+'Input-Graph'!$K$27/'Input-Graph'!A500</f>
        <v>2321113720.294585</v>
      </c>
      <c r="B496">
        <f>SQRT('Input-Graph'!$K$21/(2*PI()))*'Input-Graph'!$K$27*EXP(J496/(2*'Input-Graph'!$K$21))/('Input-Graph'!A500*A496)</f>
        <v>3419.627061038914</v>
      </c>
      <c r="C496">
        <f t="shared" si="32"/>
        <v>-2332.205113369512</v>
      </c>
      <c r="D496">
        <f>POWER('Input-Graph'!$K$21,1.5)*EXP(J496/(2*'Input-Graph'!$K$21))/(A496*SQRT(2*PI()))</f>
        <v>13644.554933937976</v>
      </c>
      <c r="E496">
        <f t="shared" si="33"/>
        <v>11312.349820568463</v>
      </c>
      <c r="F496" s="6">
        <f>I496*NORMDIST(-I496*SQRT(A496)/'Input-Graph'!$K$21,0,1,1)</f>
        <v>2303.3180246311094</v>
      </c>
      <c r="G496" s="6">
        <f>-('Input-Graph'!$K$21*EXP(Intermediate!J496*Intermediate!A496/(2*'Input-Graph'!$K$21*'Input-Graph'!$K$21))/SQRT(2*PI()*Intermediate!A496))</f>
        <v>-15231.513228150669</v>
      </c>
      <c r="H496">
        <f t="shared" si="34"/>
        <v>1803.7816780878184</v>
      </c>
      <c r="I496">
        <f>'Input-Graph'!$K$20-'Input-Graph'!$N$14/Intermediate!K496</f>
        <v>5155.500000000007</v>
      </c>
      <c r="J496">
        <f t="shared" si="31"/>
        <v>-26579180.250000075</v>
      </c>
      <c r="K496">
        <f>('Input-Graph'!$N$5-((2*'Input-Graph'!A500/'Input-Graph'!$N$7)+'Input-Graph'!$N$8))*'Input-Graph'!$N$6</f>
        <v>1801.9999999999911</v>
      </c>
    </row>
    <row r="497" spans="1:11" ht="12.75">
      <c r="A497" s="4">
        <f>'Input-Graph'!$K$21+'Input-Graph'!$K$27/'Input-Graph'!A501</f>
        <v>2320183427.439996</v>
      </c>
      <c r="B497">
        <f>SQRT('Input-Graph'!$K$21/(2*PI()))*'Input-Graph'!$K$27*EXP(J497/(2*'Input-Graph'!$K$21))/('Input-Graph'!A501*A497)</f>
        <v>3414.1561867067508</v>
      </c>
      <c r="C497">
        <f t="shared" si="32"/>
        <v>-2332.205113369512</v>
      </c>
      <c r="D497">
        <f>POWER('Input-Graph'!$K$21,1.5)*EXP(J497/(2*'Input-Graph'!$K$21))/(A497*SQRT(2*PI()))</f>
        <v>13650.02580827014</v>
      </c>
      <c r="E497">
        <f t="shared" si="33"/>
        <v>11317.820694900627</v>
      </c>
      <c r="F497" s="6">
        <f>I497*NORMDIST(-I497*SQRT(A497)/'Input-Graph'!$K$21,0,1,1)</f>
        <v>2303.372698271088</v>
      </c>
      <c r="G497" s="6">
        <f>-('Input-Graph'!$K$21*EXP(Intermediate!J497*Intermediate!A497/(2*'Input-Graph'!$K$21*'Input-Graph'!$K$21))/SQRT(2*PI()*Intermediate!A497))</f>
        <v>-15234.621189108591</v>
      </c>
      <c r="H497">
        <f t="shared" si="34"/>
        <v>1800.728390769873</v>
      </c>
      <c r="I497">
        <f>'Input-Graph'!$K$20-'Input-Graph'!$N$14/Intermediate!K497</f>
        <v>5155.500000000007</v>
      </c>
      <c r="J497">
        <f t="shared" si="31"/>
        <v>-26579180.250000075</v>
      </c>
      <c r="K497">
        <f>('Input-Graph'!$N$5-((2*'Input-Graph'!A501/'Input-Graph'!$N$7)+'Input-Graph'!$N$8))*'Input-Graph'!$N$6</f>
        <v>1799.9999999999911</v>
      </c>
    </row>
    <row r="498" spans="1:11" ht="12.75">
      <c r="A498" s="4">
        <f>'Input-Graph'!$K$21+'Input-Graph'!$K$27/'Input-Graph'!A502</f>
        <v>2319256848.329337</v>
      </c>
      <c r="B498">
        <f>SQRT('Input-Graph'!$K$21/(2*PI()))*'Input-Graph'!$K$27*EXP(J498/(2*'Input-Graph'!$K$21))/('Input-Graph'!A502*A498)</f>
        <v>3408.702789519197</v>
      </c>
      <c r="C498">
        <f t="shared" si="32"/>
        <v>-2332.205113369512</v>
      </c>
      <c r="D498">
        <f>POWER('Input-Graph'!$K$21,1.5)*EXP(J498/(2*'Input-Graph'!$K$21))/(A498*SQRT(2*PI()))</f>
        <v>13655.479205457696</v>
      </c>
      <c r="E498">
        <f t="shared" si="33"/>
        <v>11323.274092088184</v>
      </c>
      <c r="F498" s="6">
        <f>I498*NORMDIST(-I498*SQRT(A498)/'Input-Graph'!$K$21,0,1,1)</f>
        <v>2303.4271647445366</v>
      </c>
      <c r="G498" s="6">
        <f>-('Input-Graph'!$K$21*EXP(Intermediate!J498*Intermediate!A498/(2*'Input-Graph'!$K$21*'Input-Graph'!$K$21))/SQRT(2*PI()*Intermediate!A498))</f>
        <v>-15237.718590946686</v>
      </c>
      <c r="H498">
        <f t="shared" si="34"/>
        <v>1797.6854554052334</v>
      </c>
      <c r="I498">
        <f>'Input-Graph'!$K$20-'Input-Graph'!$N$14/Intermediate!K498</f>
        <v>5155.500000000007</v>
      </c>
      <c r="J498">
        <f t="shared" si="31"/>
        <v>-26579180.250000075</v>
      </c>
      <c r="K498">
        <f>('Input-Graph'!$N$5-((2*'Input-Graph'!A502/'Input-Graph'!$N$7)+'Input-Graph'!$N$8))*'Input-Graph'!$N$6</f>
        <v>1797.9999999999911</v>
      </c>
    </row>
    <row r="499" spans="1:11" ht="12.75">
      <c r="A499" s="4">
        <f>'Input-Graph'!$K$21+'Input-Graph'!$K$27/'Input-Graph'!A503</f>
        <v>2318333960.7689204</v>
      </c>
      <c r="B499">
        <f>SQRT('Input-Graph'!$K$21/(2*PI()))*'Input-Graph'!$K$27*EXP(J499/(2*'Input-Graph'!$K$21))/('Input-Graph'!A503*A499)</f>
        <v>3403.2667858616082</v>
      </c>
      <c r="C499">
        <f t="shared" si="32"/>
        <v>-2332.205113369512</v>
      </c>
      <c r="D499">
        <f>POWER('Input-Graph'!$K$21,1.5)*EXP(J499/(2*'Input-Graph'!$K$21))/(A499*SQRT(2*PI()))</f>
        <v>13660.915209115283</v>
      </c>
      <c r="E499">
        <f t="shared" si="33"/>
        <v>11328.71009574577</v>
      </c>
      <c r="F499" s="6">
        <f>I499*NORMDIST(-I499*SQRT(A499)/'Input-Graph'!$K$21,0,1,1)</f>
        <v>2303.481425229905</v>
      </c>
      <c r="G499" s="6">
        <f>-('Input-Graph'!$K$21*EXP(Intermediate!J499*Intermediate!A499/(2*'Input-Graph'!$K$21*'Input-Graph'!$K$21))/SQRT(2*PI()*Intermediate!A499))</f>
        <v>-15240.805487575288</v>
      </c>
      <c r="H499">
        <f t="shared" si="34"/>
        <v>1794.6528192619935</v>
      </c>
      <c r="I499">
        <f>'Input-Graph'!$K$20-'Input-Graph'!$N$14/Intermediate!K499</f>
        <v>5155.500000000007</v>
      </c>
      <c r="J499">
        <f t="shared" si="31"/>
        <v>-26579180.250000075</v>
      </c>
      <c r="K499">
        <f>('Input-Graph'!$N$5-((2*'Input-Graph'!A503/'Input-Graph'!$N$7)+'Input-Graph'!$N$8))*'Input-Graph'!$N$6</f>
        <v>1795.9999999999911</v>
      </c>
    </row>
    <row r="500" spans="1:11" ht="12.75">
      <c r="A500" s="4">
        <f>'Input-Graph'!$K$21+'Input-Graph'!$K$27/'Input-Graph'!A504</f>
        <v>2317414742.7415466</v>
      </c>
      <c r="B500">
        <f>SQRT('Input-Graph'!$K$21/(2*PI()))*'Input-Graph'!$K$27*EXP(J500/(2*'Input-Graph'!$K$21))/('Input-Graph'!A504*A500)</f>
        <v>3397.84809265187</v>
      </c>
      <c r="C500">
        <f t="shared" si="32"/>
        <v>-2332.205113369512</v>
      </c>
      <c r="D500">
        <f>POWER('Input-Graph'!$K$21,1.5)*EXP(J500/(2*'Input-Graph'!$K$21))/(A500*SQRT(2*PI()))</f>
        <v>13666.333902325021</v>
      </c>
      <c r="E500">
        <f t="shared" si="33"/>
        <v>11334.12878895551</v>
      </c>
      <c r="F500" s="6">
        <f>I500*NORMDIST(-I500*SQRT(A500)/'Input-Graph'!$K$21,0,1,1)</f>
        <v>2303.5354808967027</v>
      </c>
      <c r="G500" s="6">
        <f>-('Input-Graph'!$K$21*EXP(Intermediate!J500*Intermediate!A500/(2*'Input-Graph'!$K$21*'Input-Graph'!$K$21))/SQRT(2*PI()*Intermediate!A500))</f>
        <v>-15243.881932537002</v>
      </c>
      <c r="H500">
        <f t="shared" si="34"/>
        <v>1791.630429967081</v>
      </c>
      <c r="I500">
        <f>'Input-Graph'!$K$20-'Input-Graph'!$N$14/Intermediate!K500</f>
        <v>5155.500000000007</v>
      </c>
      <c r="J500">
        <f t="shared" si="31"/>
        <v>-26579180.250000075</v>
      </c>
      <c r="K500">
        <f>('Input-Graph'!$N$5-((2*'Input-Graph'!A504/'Input-Graph'!$N$7)+'Input-Graph'!$N$8))*'Input-Graph'!$N$6</f>
        <v>1793.9999999999914</v>
      </c>
    </row>
    <row r="501" spans="1:11" ht="12.75">
      <c r="A501" s="4">
        <f>'Input-Graph'!$K$21+'Input-Graph'!$K$27/'Input-Graph'!A505</f>
        <v>2316499172.404758</v>
      </c>
      <c r="B501">
        <f>SQRT('Input-Graph'!$K$21/(2*PI()))*'Input-Graph'!$K$27*EXP(J501/(2*'Input-Graph'!$K$21))/('Input-Graph'!A505*A501)</f>
        <v>3392.446627336158</v>
      </c>
      <c r="C501">
        <f t="shared" si="32"/>
        <v>-2332.205113369512</v>
      </c>
      <c r="D501">
        <f>POWER('Input-Graph'!$K$21,1.5)*EXP(J501/(2*'Input-Graph'!$K$21))/(A501*SQRT(2*PI()))</f>
        <v>13671.735367640731</v>
      </c>
      <c r="E501">
        <f t="shared" si="33"/>
        <v>11339.53025427122</v>
      </c>
      <c r="F501" s="6">
        <f>I501*NORMDIST(-I501*SQRT(A501)/'Input-Graph'!$K$21,0,1,1)</f>
        <v>2303.589332905578</v>
      </c>
      <c r="G501" s="6">
        <f>-('Input-Graph'!$K$21*EXP(Intermediate!J501*Intermediate!A501/(2*'Input-Graph'!$K$21*'Input-Graph'!$K$21))/SQRT(2*PI()*Intermediate!A501))</f>
        <v>-15246.947979009854</v>
      </c>
      <c r="H501">
        <f t="shared" si="34"/>
        <v>1788.6182355030996</v>
      </c>
      <c r="I501">
        <f>'Input-Graph'!$K$20-'Input-Graph'!$N$14/Intermediate!K501</f>
        <v>5155.500000000007</v>
      </c>
      <c r="J501">
        <f t="shared" si="31"/>
        <v>-26579180.250000075</v>
      </c>
      <c r="K501">
        <f>('Input-Graph'!$N$5-((2*'Input-Graph'!A505/'Input-Graph'!$N$7)+'Input-Graph'!$N$8))*'Input-Graph'!$N$6</f>
        <v>1791.999999999991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SickKids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 Willan</dc:creator>
  <cp:keywords/>
  <dc:description/>
  <cp:lastModifiedBy>Lusine</cp:lastModifiedBy>
  <dcterms:created xsi:type="dcterms:W3CDTF">2008-10-25T01:38:07Z</dcterms:created>
  <dcterms:modified xsi:type="dcterms:W3CDTF">2013-10-04T13:37:08Z</dcterms:modified>
  <cp:category/>
  <cp:version/>
  <cp:contentType/>
  <cp:contentStatus/>
</cp:coreProperties>
</file>